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600" windowHeight="10740" tabRatio="632" activeTab="0"/>
  </bookViews>
  <sheets>
    <sheet name="روکش نجف آباد" sheetId="1" r:id="rId1"/>
    <sheet name="نجف آباد (جوزدان)" sheetId="2" r:id="rId2"/>
    <sheet name="نجف آباد (آزادگان)" sheetId="3" r:id="rId3"/>
    <sheet name="نجف آباد (حومه)" sheetId="4" r:id="rId4"/>
    <sheet name="Compatibility Report" sheetId="5" r:id="rId5"/>
  </sheets>
  <externalReferences>
    <externalReference r:id="rId8"/>
  </externalReferences>
  <definedNames/>
  <calcPr fullCalcOnLoad="1"/>
</workbook>
</file>

<file path=xl/sharedStrings.xml><?xml version="1.0" encoding="utf-8"?>
<sst xmlns="http://schemas.openxmlformats.org/spreadsheetml/2006/main" count="4131" uniqueCount="680">
  <si>
    <t>بازگشت</t>
  </si>
  <si>
    <t>سازمان جهاد كشاورزي استان اصفهان</t>
  </si>
  <si>
    <t>بانك اطلاعاتي كشاورزي</t>
  </si>
  <si>
    <t>نام شهرستان</t>
  </si>
  <si>
    <t>نام مرکز جهاد کشاورزی</t>
  </si>
  <si>
    <t>شماره تلفن مرکز</t>
  </si>
  <si>
    <t>شماره دور نگار مرکز</t>
  </si>
  <si>
    <t>نام رئیس مرکز</t>
  </si>
  <si>
    <t>تلفن همراه رئیس مرکز</t>
  </si>
  <si>
    <t>نجف آباد</t>
  </si>
  <si>
    <t>مرکز جهاد کشاورزی حومه</t>
  </si>
  <si>
    <t>جدول 1 : اطلاعات کشاورزی</t>
  </si>
  <si>
    <t>1- كل سطح اراضي زراعي در حوزه مركز خدمات :</t>
  </si>
  <si>
    <t>نوع سطح اراضی</t>
  </si>
  <si>
    <t>مقدار سطح اراضی(هکتار)</t>
  </si>
  <si>
    <t>آبي</t>
  </si>
  <si>
    <t>ديم</t>
  </si>
  <si>
    <t>2- سطح باغات :</t>
  </si>
  <si>
    <t>مقدار سطح باغات (هکتار)</t>
  </si>
  <si>
    <t>3- محصولات زراعي و باغي مهم در حوزه مركز  (هكتار - تن- تن در هكتار):</t>
  </si>
  <si>
    <t>محصول</t>
  </si>
  <si>
    <t>گندم آبی</t>
  </si>
  <si>
    <t>گندم دیم</t>
  </si>
  <si>
    <t>جو</t>
  </si>
  <si>
    <t>یونجه</t>
  </si>
  <si>
    <t>سایر علوفه</t>
  </si>
  <si>
    <t>ذرت دانه ای</t>
  </si>
  <si>
    <t>ذرت علوفه ای</t>
  </si>
  <si>
    <t>پیاز</t>
  </si>
  <si>
    <t>پنبه</t>
  </si>
  <si>
    <t>سطح</t>
  </si>
  <si>
    <t>توليد</t>
  </si>
  <si>
    <t>عملكرد</t>
  </si>
  <si>
    <t>برنج</t>
  </si>
  <si>
    <t>صیفی</t>
  </si>
  <si>
    <t>سیب زمینی</t>
  </si>
  <si>
    <t>چغندر قند</t>
  </si>
  <si>
    <t>دانه های روغنی</t>
  </si>
  <si>
    <t>حبوبات</t>
  </si>
  <si>
    <t>لوبیا سبز</t>
  </si>
  <si>
    <t>شلغم</t>
  </si>
  <si>
    <t>عدس دیم</t>
  </si>
  <si>
    <t>محصولات باغی</t>
  </si>
  <si>
    <t>سيب درختي</t>
  </si>
  <si>
    <t>انار</t>
  </si>
  <si>
    <t>پسته</t>
  </si>
  <si>
    <t>بادام</t>
  </si>
  <si>
    <t>انگور</t>
  </si>
  <si>
    <t>گردو</t>
  </si>
  <si>
    <t>قيسي زردآلو</t>
  </si>
  <si>
    <t>آلوچه</t>
  </si>
  <si>
    <t>سایر هسته دارها</t>
  </si>
  <si>
    <t>تعداد بهره بردار (نفر)</t>
  </si>
  <si>
    <t>مجموع سطح (هكتار)</t>
  </si>
  <si>
    <t xml:space="preserve"> 4-گلخانه هاو واحدهای تولید قارچ  موجود در منطقه :</t>
  </si>
  <si>
    <t>گل شاخه بریده</t>
  </si>
  <si>
    <t>گل گلدانی و آپارتمانی</t>
  </si>
  <si>
    <t>سبزی و صیفی</t>
  </si>
  <si>
    <t>مینی تیوبر</t>
  </si>
  <si>
    <t>قارچ خوراکی</t>
  </si>
  <si>
    <t>سطح (هکتار)</t>
  </si>
  <si>
    <t>تولید</t>
  </si>
  <si>
    <t xml:space="preserve"> 5-منابع تامين كننده آب :</t>
  </si>
  <si>
    <t>چاه</t>
  </si>
  <si>
    <t>قنات</t>
  </si>
  <si>
    <t>چشمه</t>
  </si>
  <si>
    <t>رودخانه دائمي و فصلي</t>
  </si>
  <si>
    <t>جمع کل</t>
  </si>
  <si>
    <t>حلقه</t>
  </si>
  <si>
    <t>سطح اراضی(هکتار)</t>
  </si>
  <si>
    <t>دبی (لیتر در ثانیه)</t>
  </si>
  <si>
    <t>رشته</t>
  </si>
  <si>
    <t>دهنه</t>
  </si>
  <si>
    <t>6- سطح مالکیت بهره بردار در حوزه مركز خدمات:</t>
  </si>
  <si>
    <t>واحد بهره برداري</t>
  </si>
  <si>
    <t>كمتر از 1 هكتار</t>
  </si>
  <si>
    <t>5-1 هكتار</t>
  </si>
  <si>
    <t>10-5 هكتار</t>
  </si>
  <si>
    <t>20- 10 هكتار</t>
  </si>
  <si>
    <t>بيشتر از 20 هكتار</t>
  </si>
  <si>
    <t>متوسط سطح بهره برداري</t>
  </si>
  <si>
    <r>
      <t>7- بخشهاي حمايتي موجود در منطقه</t>
    </r>
    <r>
      <rPr>
        <sz val="11"/>
        <color indexed="8"/>
        <rFont val="B Titr"/>
        <family val="0"/>
      </rPr>
      <t>:</t>
    </r>
  </si>
  <si>
    <t>نام بخش</t>
  </si>
  <si>
    <t>تعاوني توليد</t>
  </si>
  <si>
    <t>تعاوني روستايي</t>
  </si>
  <si>
    <t>سهامي زراعي</t>
  </si>
  <si>
    <t>شرکت خدمات مشاوره اي</t>
  </si>
  <si>
    <t>كلينيك گياهپزشكي</t>
  </si>
  <si>
    <t>شركت مكانيزاسيون</t>
  </si>
  <si>
    <t>بانك نشاء</t>
  </si>
  <si>
    <t>سردخانه</t>
  </si>
  <si>
    <t>فروشگاه ادوات</t>
  </si>
  <si>
    <t>فروشگاه سم و كود</t>
  </si>
  <si>
    <t>صنايع بسته بندي</t>
  </si>
  <si>
    <t>صنايع تبديلي</t>
  </si>
  <si>
    <t>شركت بذري</t>
  </si>
  <si>
    <t>تعداد</t>
  </si>
  <si>
    <t>تعداد پرسنل</t>
  </si>
  <si>
    <t>8- ماشين آلات موجود در شهرستان:</t>
  </si>
  <si>
    <t>نام وسيله</t>
  </si>
  <si>
    <t>تراكتور سبك</t>
  </si>
  <si>
    <t>تراكتور سنگين</t>
  </si>
  <si>
    <t>كشت مستقيم</t>
  </si>
  <si>
    <t>خطي كار</t>
  </si>
  <si>
    <t>رديف كار</t>
  </si>
  <si>
    <t>كمباين غلات</t>
  </si>
  <si>
    <t>كمباين برنج</t>
  </si>
  <si>
    <t>سيب كن</t>
  </si>
  <si>
    <t>پياز كن</t>
  </si>
  <si>
    <t>نشاء كار</t>
  </si>
  <si>
    <t>دروگر</t>
  </si>
  <si>
    <t>چاپر</t>
  </si>
  <si>
    <t>رتيواتور</t>
  </si>
  <si>
    <t>دنباله بند</t>
  </si>
  <si>
    <t>سمپاش</t>
  </si>
  <si>
    <t>تیلر باغی</t>
  </si>
  <si>
    <t>تراکتور گلدانی</t>
  </si>
  <si>
    <t>قیچی پنوماتیک</t>
  </si>
  <si>
    <t>شیکر دستی</t>
  </si>
  <si>
    <t>اره موتوری</t>
  </si>
  <si>
    <t>بادام پوست کن</t>
  </si>
  <si>
    <t>گردو پوست کن</t>
  </si>
  <si>
    <r>
      <t>9- شيوه آبياري در منطقه</t>
    </r>
    <r>
      <rPr>
        <sz val="11"/>
        <color indexed="8"/>
        <rFont val="B Titr"/>
        <family val="0"/>
      </rPr>
      <t>:</t>
    </r>
  </si>
  <si>
    <t>شيوه آبياري</t>
  </si>
  <si>
    <t>غرقابي(كرتي)</t>
  </si>
  <si>
    <t>نشتي</t>
  </si>
  <si>
    <t>نواري</t>
  </si>
  <si>
    <t>باراني</t>
  </si>
  <si>
    <t>قطره اي</t>
  </si>
  <si>
    <t>تيپ</t>
  </si>
  <si>
    <t>زير سطحي</t>
  </si>
  <si>
    <t>سطح (هكتار)</t>
  </si>
  <si>
    <r>
      <t>10- خاك منطقه</t>
    </r>
    <r>
      <rPr>
        <sz val="11"/>
        <color indexed="8"/>
        <rFont val="B Titr"/>
        <family val="0"/>
      </rPr>
      <t>:</t>
    </r>
  </si>
  <si>
    <t>بافت ،شوري و درصد مواد آلي خاك</t>
  </si>
  <si>
    <t>بافت خاك</t>
  </si>
  <si>
    <t>شوري خاك (دسی زیمنس بر متر)</t>
  </si>
  <si>
    <t>مواد آلي خاك (درصد)</t>
  </si>
  <si>
    <t>شنی</t>
  </si>
  <si>
    <t>رسی</t>
  </si>
  <si>
    <t>شنی رسی</t>
  </si>
  <si>
    <t>لومی</t>
  </si>
  <si>
    <t>کمتر از 2</t>
  </si>
  <si>
    <t>2 تا 4</t>
  </si>
  <si>
    <t>4 تا 8</t>
  </si>
  <si>
    <t>بیشتر از 8</t>
  </si>
  <si>
    <t>کمتر از 0/5</t>
  </si>
  <si>
    <t xml:space="preserve">1- 0/5 </t>
  </si>
  <si>
    <t>بیشتر از 1</t>
  </si>
  <si>
    <r>
      <t>11- آفات و بيماريها وعلفهاي هرز مهم در منطقه</t>
    </r>
    <r>
      <rPr>
        <sz val="11"/>
        <color indexed="8"/>
        <rFont val="B Titr"/>
        <family val="0"/>
      </rPr>
      <t>:</t>
    </r>
  </si>
  <si>
    <t>ردیف</t>
  </si>
  <si>
    <t>آفات</t>
  </si>
  <si>
    <t>بیماری ها</t>
  </si>
  <si>
    <t>علف های هرز</t>
  </si>
  <si>
    <t>زراعی</t>
  </si>
  <si>
    <t>باغی</t>
  </si>
  <si>
    <t>سن گندم</t>
  </si>
  <si>
    <t>کرم گلوگاه انار</t>
  </si>
  <si>
    <t>زنگ زرد غلات</t>
  </si>
  <si>
    <t>شانکر باکتریایی هسته داران</t>
  </si>
  <si>
    <t xml:space="preserve">یولاف </t>
  </si>
  <si>
    <t>مرغ</t>
  </si>
  <si>
    <t>سرخرطومی یونجه</t>
  </si>
  <si>
    <t>زنبور مغز خوار بادام</t>
  </si>
  <si>
    <t>آلترناریا</t>
  </si>
  <si>
    <t>لکه آجری بادام</t>
  </si>
  <si>
    <t>چچم</t>
  </si>
  <si>
    <t>پیچک</t>
  </si>
  <si>
    <t>تریپس پیاز</t>
  </si>
  <si>
    <t>مگس گیلاس</t>
  </si>
  <si>
    <t>موزاییک یونجه</t>
  </si>
  <si>
    <t>پوسیدگی سفید ریشه</t>
  </si>
  <si>
    <t>خاکشیر</t>
  </si>
  <si>
    <t>سلمه تره</t>
  </si>
  <si>
    <t>هلیوتیس گوجه</t>
  </si>
  <si>
    <t>کرم سیب</t>
  </si>
  <si>
    <t>پژمردگی باکتریایی سسیب زمینی</t>
  </si>
  <si>
    <t>لب شتری هلو</t>
  </si>
  <si>
    <t>اویار سلام</t>
  </si>
  <si>
    <t>تاج خروس</t>
  </si>
  <si>
    <t xml:space="preserve">توتا </t>
  </si>
  <si>
    <t>چوبخوار ها</t>
  </si>
  <si>
    <t>ویروس کوتو لگی ذرت</t>
  </si>
  <si>
    <t>سفیدک سطحی و داخلی</t>
  </si>
  <si>
    <t>سوروف</t>
  </si>
  <si>
    <t>سس</t>
  </si>
  <si>
    <t>پوستخوار ها</t>
  </si>
  <si>
    <t>پژمردگی آوندی صیفی</t>
  </si>
  <si>
    <t>بیماریهای باکتریایی</t>
  </si>
  <si>
    <t>ترشک</t>
  </si>
  <si>
    <t>پسیل گلابی</t>
  </si>
  <si>
    <t>پنیرک</t>
  </si>
  <si>
    <t>کنه</t>
  </si>
  <si>
    <t>جو موشی</t>
  </si>
  <si>
    <t>تلخه</t>
  </si>
  <si>
    <t>شپشک</t>
  </si>
  <si>
    <t>دم روباهی</t>
  </si>
  <si>
    <t>گاوچاقکن</t>
  </si>
  <si>
    <t xml:space="preserve">ترشک </t>
  </si>
  <si>
    <r>
      <t>12-واحد توليد كود آلی و تولید کود شیمیایی کامل(میکرو، ماکرو، پوششی) در منطقه</t>
    </r>
    <r>
      <rPr>
        <sz val="11"/>
        <color indexed="8"/>
        <rFont val="B Titr"/>
        <family val="0"/>
      </rPr>
      <t>:</t>
    </r>
  </si>
  <si>
    <t>منشاء كود</t>
  </si>
  <si>
    <t>نوع كود</t>
  </si>
  <si>
    <t>نام شركت یا فرد حقیقی</t>
  </si>
  <si>
    <t>ظرفيت توليد (تن در سال)</t>
  </si>
  <si>
    <t>ورمی کمپوست</t>
  </si>
  <si>
    <t>موسوی</t>
  </si>
  <si>
    <r>
      <t>13-مصرف سالانه نهاده هاي كشاورزي در حوزه مركز</t>
    </r>
    <r>
      <rPr>
        <sz val="11"/>
        <color indexed="8"/>
        <rFont val="B Titr"/>
        <family val="0"/>
      </rPr>
      <t>:</t>
    </r>
  </si>
  <si>
    <t>سموم شيميايي(تن/ليتر)</t>
  </si>
  <si>
    <t>كود شيميايي(تن)</t>
  </si>
  <si>
    <t>علف كش</t>
  </si>
  <si>
    <t>حشره کش</t>
  </si>
  <si>
    <t>قارچ کش</t>
  </si>
  <si>
    <t>روغن هاي امولسيون شونده</t>
  </si>
  <si>
    <t xml:space="preserve">ازته </t>
  </si>
  <si>
    <t>فسفاته</t>
  </si>
  <si>
    <t>پتاسه</t>
  </si>
  <si>
    <t>سایر</t>
  </si>
  <si>
    <r>
      <t>14-محصولات مهم صادراتي منطقه</t>
    </r>
    <r>
      <rPr>
        <sz val="11"/>
        <color indexed="8"/>
        <rFont val="B Titr"/>
        <family val="0"/>
      </rPr>
      <t>:</t>
    </r>
  </si>
  <si>
    <t>نوع محصول صادراتی</t>
  </si>
  <si>
    <t>میزان تن صادرات در سال</t>
  </si>
  <si>
    <t>لبنی</t>
  </si>
  <si>
    <t>جدول 2 : فعاليتهاي امور دام  (برمبناي سال 1392)</t>
  </si>
  <si>
    <t>نوع فعاليت</t>
  </si>
  <si>
    <t>پروانه تأسيس</t>
  </si>
  <si>
    <t>پروانه بهره برداري</t>
  </si>
  <si>
    <t>واحدهاي  فعال</t>
  </si>
  <si>
    <t>ميزان توليد گوشت قرمز(تن)</t>
  </si>
  <si>
    <t>میزان توليد شير(تن)</t>
  </si>
  <si>
    <t>ملاحظات</t>
  </si>
  <si>
    <t>ظرفيت(رأس)</t>
  </si>
  <si>
    <t>گاوداری صنعتی شیری</t>
  </si>
  <si>
    <t>گوساله پرواري</t>
  </si>
  <si>
    <t>واحدهاي غير فعال</t>
  </si>
  <si>
    <t xml:space="preserve">پروار بندي بره </t>
  </si>
  <si>
    <t>*</t>
  </si>
  <si>
    <t>گوسفنداري داشتي</t>
  </si>
  <si>
    <t>میزان توليد گوشت قرمز(تن)</t>
  </si>
  <si>
    <t>بز داشتي</t>
  </si>
  <si>
    <t>شتر داشتي</t>
  </si>
  <si>
    <t>شتر پرواري</t>
  </si>
  <si>
    <t>مركز پرورش اسب</t>
  </si>
  <si>
    <t>مجوز نوسازي</t>
  </si>
  <si>
    <t>مجوز بهسازي</t>
  </si>
  <si>
    <t>دامداريهاي كوچك روستايي</t>
  </si>
  <si>
    <t xml:space="preserve">نوع فعاليت </t>
  </si>
  <si>
    <t xml:space="preserve"> ميزان توليد گوشت قرمز</t>
  </si>
  <si>
    <t>ميزان توليد شير(تن)</t>
  </si>
  <si>
    <t>دامداريهاي كوچك روستايي(فاقدمجوز)</t>
  </si>
  <si>
    <t>ميزان کل  توليد گوشت قرمز(تن)</t>
  </si>
  <si>
    <t>میزان کل توليد شير(تن)</t>
  </si>
  <si>
    <t>جدول 3 : فعاليتهاي آبزي پروري (برمبناي سال 1392)</t>
  </si>
  <si>
    <t>واحد فعال</t>
  </si>
  <si>
    <t xml:space="preserve">پروانه بهر برداري </t>
  </si>
  <si>
    <t xml:space="preserve">توضيحات </t>
  </si>
  <si>
    <t xml:space="preserve">توليد (تن) </t>
  </si>
  <si>
    <t>ظرفيت</t>
  </si>
  <si>
    <t xml:space="preserve">ظرفيت </t>
  </si>
  <si>
    <t xml:space="preserve"> پرورش ماهيان گرمابي </t>
  </si>
  <si>
    <t xml:space="preserve"> پرورش ماهيان سردآبي</t>
  </si>
  <si>
    <t>توليد ماهيان زينتي</t>
  </si>
  <si>
    <t xml:space="preserve">*نوع فعاليت مشخص شود </t>
  </si>
  <si>
    <t>* ساير فعاليتها</t>
  </si>
  <si>
    <t>جدول 4 : فعاليتهاي پرورش طيور تا پايان سال 1392</t>
  </si>
  <si>
    <t>گوشتي</t>
  </si>
  <si>
    <t>مادر</t>
  </si>
  <si>
    <t>ميزان توليد گوشت سالیانه(تن)</t>
  </si>
  <si>
    <t>توضيحات</t>
  </si>
  <si>
    <t>تأسيس</t>
  </si>
  <si>
    <t xml:space="preserve">بهره برداري </t>
  </si>
  <si>
    <t xml:space="preserve">بوقلمون </t>
  </si>
  <si>
    <t>بلدرجين</t>
  </si>
  <si>
    <t xml:space="preserve">كبك </t>
  </si>
  <si>
    <t>پرواري</t>
  </si>
  <si>
    <t>مولد</t>
  </si>
  <si>
    <t xml:space="preserve">شترمرغ </t>
  </si>
  <si>
    <t xml:space="preserve">مرغ گوشتي </t>
  </si>
  <si>
    <t>ميزان توليد سالیانه(تن)</t>
  </si>
  <si>
    <t>مرغ تخمگذار</t>
  </si>
  <si>
    <t>تعداد پولت پرورش يافته سالیانه(تن)</t>
  </si>
  <si>
    <t xml:space="preserve">پرورش پولت </t>
  </si>
  <si>
    <t>تعداد زنبور دار</t>
  </si>
  <si>
    <t>تعداد كندو</t>
  </si>
  <si>
    <t>ميزان توليد عسل (Kg)</t>
  </si>
  <si>
    <t>میزان تولید سالیانه</t>
  </si>
  <si>
    <t xml:space="preserve">بومي </t>
  </si>
  <si>
    <t>مدرن</t>
  </si>
  <si>
    <t>جمع</t>
  </si>
  <si>
    <t xml:space="preserve">زنبور عسل </t>
  </si>
  <si>
    <t>جدول 5 : امکانات و پرسنل</t>
  </si>
  <si>
    <t>اطلاعات وضعيت موجود مرکز و امکانات و پرسنل مركز خدمات كشاورزي</t>
  </si>
  <si>
    <t>وسعت مرکز ( هكتار)</t>
  </si>
  <si>
    <t>فاصله  مركز  تا شهرستان (كيلومتر)</t>
  </si>
  <si>
    <t>محدوده جغرافيايي مركز</t>
  </si>
  <si>
    <t xml:space="preserve">تعداد  </t>
  </si>
  <si>
    <t>موقعیت  جغرافيايي</t>
  </si>
  <si>
    <t>ارتفاع از سطح دریا</t>
  </si>
  <si>
    <t>از شمال</t>
  </si>
  <si>
    <t>از جنوب</t>
  </si>
  <si>
    <t>از شرق</t>
  </si>
  <si>
    <t>از غرب</t>
  </si>
  <si>
    <t>بخش</t>
  </si>
  <si>
    <t>دهستان</t>
  </si>
  <si>
    <t>شهر</t>
  </si>
  <si>
    <t>تعداد روستاهای تابعه</t>
  </si>
  <si>
    <t>طول (x)</t>
  </si>
  <si>
    <t>عرض(y)</t>
  </si>
  <si>
    <t>فریدن و خوانسار</t>
  </si>
  <si>
    <t>شاهین شهر</t>
  </si>
  <si>
    <t>نجف آباد و تیران وکرون</t>
  </si>
  <si>
    <t>میمه و گلپایگان</t>
  </si>
  <si>
    <t>موقعيت توپوگرافي</t>
  </si>
  <si>
    <t>ميانگين ده ساله بارندگي (ميلي متر)</t>
  </si>
  <si>
    <t>حداقل دما در دي ماه(درجه سانتي گراد)</t>
  </si>
  <si>
    <t>حداكثر دما در تير ماه(درجه سانتي گراد)</t>
  </si>
  <si>
    <t>طول دوره يخبندان(روز)</t>
  </si>
  <si>
    <t>نام ايستگاه هواشناسي (در صورت وجود)</t>
  </si>
  <si>
    <t>كاربري ايستگاه هواشناسي</t>
  </si>
  <si>
    <t>كوهستاني</t>
  </si>
  <si>
    <t>نيمه كوهستاني</t>
  </si>
  <si>
    <t>جلگه اي و هموار</t>
  </si>
  <si>
    <t>باران سنجي</t>
  </si>
  <si>
    <t>كشاورزي</t>
  </si>
  <si>
    <t>سينوپتيك</t>
  </si>
  <si>
    <t>موارد ديگر</t>
  </si>
  <si>
    <t>جمعيت منطقه (نفر)</t>
  </si>
  <si>
    <t>گويش محلي</t>
  </si>
  <si>
    <t>وضعيت سواد (تعداد)</t>
  </si>
  <si>
    <t>زن</t>
  </si>
  <si>
    <t>مرد</t>
  </si>
  <si>
    <t>بي سواد</t>
  </si>
  <si>
    <t>ابتدايي</t>
  </si>
  <si>
    <t>سيكل</t>
  </si>
  <si>
    <t>ديپلم</t>
  </si>
  <si>
    <t>فوق ديپلم</t>
  </si>
  <si>
    <t>ليسانس</t>
  </si>
  <si>
    <t>فوق ليسانس</t>
  </si>
  <si>
    <t>دكترا</t>
  </si>
  <si>
    <t>فارسی</t>
  </si>
  <si>
    <t>جمعيت كشاورز(نفر)</t>
  </si>
  <si>
    <t>تعداد تشكل هاي وابسته به كشاورزي</t>
  </si>
  <si>
    <t>تعداد مددكاران ترويج</t>
  </si>
  <si>
    <t>انجمن كشاورزان خبره</t>
  </si>
  <si>
    <t>انجمن هماهنگي تشكل هاي بخش كشاورزي</t>
  </si>
  <si>
    <t xml:space="preserve"> نظام صنفی کارهای کشاورزی</t>
  </si>
  <si>
    <t>تعاونی تولید</t>
  </si>
  <si>
    <t>تعاونی روستایی</t>
  </si>
  <si>
    <t>کشت و صنعت</t>
  </si>
  <si>
    <t>سهامی زراعی</t>
  </si>
  <si>
    <t>تعداد افراد تشکل های وابسته به کشاورزی</t>
  </si>
  <si>
    <t xml:space="preserve"> مددكاران ترويج مرد</t>
  </si>
  <si>
    <t xml:space="preserve"> مددكاران ترويج زن</t>
  </si>
  <si>
    <t>تعداد اعضای نظام صنفی کارهای کشاورزی</t>
  </si>
  <si>
    <t>وضعيت اشتغال (درصد)</t>
  </si>
  <si>
    <t>صنعت</t>
  </si>
  <si>
    <t>خدمات</t>
  </si>
  <si>
    <t>وضعیت پرسنل</t>
  </si>
  <si>
    <t>نام و نام خانوادگی</t>
  </si>
  <si>
    <t>سمت</t>
  </si>
  <si>
    <t>رشته تحصیلی</t>
  </si>
  <si>
    <t>مقطع تحصیلی</t>
  </si>
  <si>
    <t>سابقه کار</t>
  </si>
  <si>
    <t>وضعیت استخدام</t>
  </si>
  <si>
    <t>شماره همراه</t>
  </si>
  <si>
    <t>اکبر رحیمی</t>
  </si>
  <si>
    <t>دامپروری</t>
  </si>
  <si>
    <t>لیسانس</t>
  </si>
  <si>
    <t>رسمی</t>
  </si>
  <si>
    <t>علی شفیعی</t>
  </si>
  <si>
    <t>کمک مروج</t>
  </si>
  <si>
    <t>تولیدات گیاهی</t>
  </si>
  <si>
    <t>دیپلم</t>
  </si>
  <si>
    <t>فرشاد افشین</t>
  </si>
  <si>
    <t>کارشناس باغبانی</t>
  </si>
  <si>
    <t>زراعت</t>
  </si>
  <si>
    <t>کارشناس</t>
  </si>
  <si>
    <t>نسیمه احمدی</t>
  </si>
  <si>
    <t>کارشناس ترویج</t>
  </si>
  <si>
    <t>الهام مسعودی</t>
  </si>
  <si>
    <t>کارشناس زراعت</t>
  </si>
  <si>
    <t>سرباز سازندگی</t>
  </si>
  <si>
    <t>تاریخ شروع خدمت</t>
  </si>
  <si>
    <t>تاریخ خاتمه خدمت</t>
  </si>
  <si>
    <t>امیر حسین سلیمانی</t>
  </si>
  <si>
    <t>فضای آموزشی</t>
  </si>
  <si>
    <t>سالن اجتماعات( ظرفیت)</t>
  </si>
  <si>
    <t>کلاس(ظرفیت)</t>
  </si>
  <si>
    <t>کتابخانه (تعداد کتابهای موجود)</t>
  </si>
  <si>
    <t>ماکت ترویجی</t>
  </si>
  <si>
    <t>نمونه محصولات</t>
  </si>
  <si>
    <t>نمونه آفات و بیماریها</t>
  </si>
  <si>
    <t>انبار</t>
  </si>
  <si>
    <t>دفتر کار</t>
  </si>
  <si>
    <t>نمازخانه</t>
  </si>
  <si>
    <t>مهمانسرا</t>
  </si>
  <si>
    <r>
      <t>ا</t>
    </r>
    <r>
      <rPr>
        <sz val="11"/>
        <rFont val="B Titr"/>
        <family val="0"/>
      </rPr>
      <t>مکانات کمک آموزشی</t>
    </r>
  </si>
  <si>
    <t xml:space="preserve">( تعداد)رایانه </t>
  </si>
  <si>
    <t>دیتا پروژکتور( تعداد)</t>
  </si>
  <si>
    <t>تلویزیون( تعداد)</t>
  </si>
  <si>
    <t>دستگاه دی وی دی (تعداد)</t>
  </si>
  <si>
    <t>وایت برد( تعداد)</t>
  </si>
  <si>
    <t>دوربین عکاسی ( تعداد)</t>
  </si>
  <si>
    <t>دوربین فیلمبرداری( تعداد)</t>
  </si>
  <si>
    <t>آمپلی فایر( تعداد)</t>
  </si>
  <si>
    <t>نشریات ترویجی( تعداد)</t>
  </si>
  <si>
    <t>پوستر ( تعداد)</t>
  </si>
  <si>
    <t>لپ تاپ(تعداد)</t>
  </si>
  <si>
    <t>مودم(تعداد)</t>
  </si>
  <si>
    <t>رادیو(تعداد)</t>
  </si>
  <si>
    <t>سایر امکانات</t>
  </si>
  <si>
    <t>خودرو</t>
  </si>
  <si>
    <t>مدل</t>
  </si>
  <si>
    <t>نوع خودرو</t>
  </si>
  <si>
    <t>وضعیت خودرو</t>
  </si>
  <si>
    <t>جدول6 :  بررسی اقلام موجود در مراکز جهاد کشاورزی</t>
  </si>
  <si>
    <t>تجهیزات</t>
  </si>
  <si>
    <t>اموالی</t>
  </si>
  <si>
    <t>شماره اموال</t>
  </si>
  <si>
    <t>وضعیت</t>
  </si>
  <si>
    <t>میز اداری</t>
  </si>
  <si>
    <t>صندلی گردان</t>
  </si>
  <si>
    <t>رایانه وتجهیزات مربوطه</t>
  </si>
  <si>
    <t>صندلی ارباب رجوع</t>
  </si>
  <si>
    <t>فایل</t>
  </si>
  <si>
    <t>کمد</t>
  </si>
  <si>
    <t>کتابخانه</t>
  </si>
  <si>
    <t>چوب لباس</t>
  </si>
  <si>
    <t>ساعت دیواری</t>
  </si>
  <si>
    <t>کپسول آتش نشانی</t>
  </si>
  <si>
    <t>گوشی تلفن</t>
  </si>
  <si>
    <t>سیستم سرمایش</t>
  </si>
  <si>
    <t>سیستم گرمایش</t>
  </si>
  <si>
    <t>نمابر</t>
  </si>
  <si>
    <t>یخچال</t>
  </si>
  <si>
    <t>اسکنر</t>
  </si>
  <si>
    <t>چاپگر</t>
  </si>
  <si>
    <t>دستگاه کپی</t>
  </si>
  <si>
    <t>GPS</t>
  </si>
  <si>
    <t>میز جلسه</t>
  </si>
  <si>
    <t>صندلی میز جلسه</t>
  </si>
  <si>
    <t>دوربین مدار بسته و تجهیزات آن</t>
  </si>
  <si>
    <t xml:space="preserve">جدول 7 : پرسشنامه های ساختمانی </t>
  </si>
  <si>
    <t>پرسشنامه ساختمانی 1</t>
  </si>
  <si>
    <t>عنوان</t>
  </si>
  <si>
    <t>رنگ دیوارها</t>
  </si>
  <si>
    <t>متوسط</t>
  </si>
  <si>
    <t>روشنایی</t>
  </si>
  <si>
    <t>خوب</t>
  </si>
  <si>
    <t>سرویس بهداشتی</t>
  </si>
  <si>
    <t>کف (موزائیک)</t>
  </si>
  <si>
    <t>بخاری گازی</t>
  </si>
  <si>
    <t>نمای بیرونی ساختمان</t>
  </si>
  <si>
    <t>محوطه سازی وفضای سبز</t>
  </si>
  <si>
    <t>ندارد</t>
  </si>
  <si>
    <t>سقف ایزوگام</t>
  </si>
  <si>
    <t>نیاز به بهسازی ومحوطه سازی دارد</t>
  </si>
  <si>
    <t>دارد</t>
  </si>
  <si>
    <t>پنجره ها دوجداره هستند</t>
  </si>
  <si>
    <t>دیوار کشی وایجاد فضای سبز نیاز دارد</t>
  </si>
  <si>
    <t>نیاز دارد</t>
  </si>
  <si>
    <t>لوله کشی آب سرد وگرم</t>
  </si>
  <si>
    <t>نامناسب</t>
  </si>
  <si>
    <t>وضعیت تابلوبرق ساختمان ومحل نصب آن</t>
  </si>
  <si>
    <t>پرسشنامه ساختمانی 2</t>
  </si>
  <si>
    <t>نوع ساختمان</t>
  </si>
  <si>
    <t>سند</t>
  </si>
  <si>
    <t>مساحت زمین</t>
  </si>
  <si>
    <t xml:space="preserve">امکانات </t>
  </si>
  <si>
    <t>زیر بنا</t>
  </si>
  <si>
    <t>سیستم فاضلاب</t>
  </si>
  <si>
    <t>نوع کاربری</t>
  </si>
  <si>
    <t>خط تلفن - تعداد</t>
  </si>
  <si>
    <t>تعداد اطاق ها</t>
  </si>
  <si>
    <t>تعداد تلفن</t>
  </si>
  <si>
    <t>فضای اصلی اداره</t>
  </si>
  <si>
    <t>فاکس</t>
  </si>
  <si>
    <t>نماز خانه</t>
  </si>
  <si>
    <t>بی سیم</t>
  </si>
  <si>
    <t>سالن اجتماعات</t>
  </si>
  <si>
    <t>اینتر نت</t>
  </si>
  <si>
    <t>آبدار خانه</t>
  </si>
  <si>
    <t>پوشش سقف ساختمان</t>
  </si>
  <si>
    <t>نوع مالکیت</t>
  </si>
  <si>
    <t>ارزش تقریبی ملک- قیمت هر متر مربع</t>
  </si>
  <si>
    <t>جدول 8 : تجهیزات</t>
  </si>
  <si>
    <t>مکان ها وتجهیزات زیر کنترل گردیده وبر اساس لیست انتخاب شود</t>
  </si>
  <si>
    <t>عناوین</t>
  </si>
  <si>
    <t>سیم کشی برق ولامپ</t>
  </si>
  <si>
    <t>نیاز به تعمیر دارد</t>
  </si>
  <si>
    <t>لامپ روشنایی</t>
  </si>
  <si>
    <t>کلید وپریز</t>
  </si>
  <si>
    <t>باید تعویض شود</t>
  </si>
  <si>
    <t>رابط برق</t>
  </si>
  <si>
    <t>پنجره با دستگیره</t>
  </si>
  <si>
    <t>درب وقفل درب</t>
  </si>
  <si>
    <t>پرده پنجره</t>
  </si>
  <si>
    <t>سیستم اطفاء حریق</t>
  </si>
  <si>
    <t>وجود ندارد</t>
  </si>
  <si>
    <t>ست لوازم اداری روی میز</t>
  </si>
  <si>
    <t>ماشین حساب</t>
  </si>
  <si>
    <t>تابلوی اعلانات</t>
  </si>
  <si>
    <t>مشکلی ندارد</t>
  </si>
  <si>
    <t>سقف</t>
  </si>
  <si>
    <t>کف</t>
  </si>
  <si>
    <t>میز پذیرایی</t>
  </si>
  <si>
    <t>لوازم التحریر</t>
  </si>
  <si>
    <t>اتوماسیون مکاتبات اداری</t>
  </si>
  <si>
    <t>اینترنت</t>
  </si>
  <si>
    <t>جدول 9 : خلاصه آمار و اطلاعات مركز جهاد كشاورزي</t>
  </si>
  <si>
    <t>رديف</t>
  </si>
  <si>
    <t>عنوان شاخص</t>
  </si>
  <si>
    <t>تعداد بهره بردار(نفر)</t>
  </si>
  <si>
    <t>سطح زير كشت باغي(هكتار)</t>
  </si>
  <si>
    <t>تعداد دام سنگين(راس)</t>
  </si>
  <si>
    <t>گلخانه(هكتار)</t>
  </si>
  <si>
    <t>تعداد دام سبك(راس)</t>
  </si>
  <si>
    <t>حجم منابع آب كشاورزي(مترمربع)</t>
  </si>
  <si>
    <t>تعداد طيور(قطعه)</t>
  </si>
  <si>
    <t>سطح اراضي قابل استقرار سامانه آبياري مدرن(هكتار)</t>
  </si>
  <si>
    <t>ساير ماكيان</t>
  </si>
  <si>
    <t>مساحت اراضي باير مستعد كشاورزي(هكتار)</t>
  </si>
  <si>
    <t>تعداد كلني زنبور عسل(كندو)</t>
  </si>
  <si>
    <t>سطح قابل اجراي عمليات توسعه خاك هاي كشاورزي(هكتار)</t>
  </si>
  <si>
    <t>تعداد استخرهاي پرورش آبزيان</t>
  </si>
  <si>
    <t>تعداد تاسيسات زيربنايي كشاورزي</t>
  </si>
  <si>
    <t>تعداد واحدهاي صنعتي دامپروري و مرغداري</t>
  </si>
  <si>
    <t>تعداد واحدهاي صنايع كشاورزي</t>
  </si>
  <si>
    <t>ميزان توليد باغي(تن)</t>
  </si>
  <si>
    <t>تعداد تشكل ها،تعاوني هاي توليدي،شركت ها،بنگاه ها و نظام هاي بهره برداري</t>
  </si>
  <si>
    <t>ميزان توليد زراعي(تن)</t>
  </si>
  <si>
    <t>تعداد توابع(آبادي و روستا)</t>
  </si>
  <si>
    <t>توليد دام و طيور(تن)</t>
  </si>
  <si>
    <t>بعد مسافت تا شهرستان</t>
  </si>
  <si>
    <t>توليد آبزيان پرورشي(تن)</t>
  </si>
  <si>
    <t>بعد مسافت تا مركز استان</t>
  </si>
  <si>
    <t>سطح زير كشت زراعي(هكتار)</t>
  </si>
  <si>
    <t>آزادگان</t>
  </si>
  <si>
    <t>خربزه</t>
  </si>
  <si>
    <t>زعفران</t>
  </si>
  <si>
    <t>دهق و علویجه</t>
  </si>
  <si>
    <t>رسمی آزمایشی</t>
  </si>
  <si>
    <t>سمانه نصر الهی</t>
  </si>
  <si>
    <t>جوزدان</t>
  </si>
  <si>
    <t>اسپرس</t>
  </si>
  <si>
    <t>تعداد مرکز جهاد کشاورزی</t>
  </si>
  <si>
    <t>1- كل سطح اراضي زراعي در حوزه مراكز خدمات :</t>
  </si>
  <si>
    <t>شیمیایی</t>
  </si>
  <si>
    <t>آلی</t>
  </si>
  <si>
    <t>تعداد محصول صادراتی</t>
  </si>
  <si>
    <t>جمع میزان تن صادرات در سال</t>
  </si>
  <si>
    <t>تعداد کل پرسنل</t>
  </si>
  <si>
    <t>تعداد پرسنل به تفکیک مدرک تحصیلی</t>
  </si>
  <si>
    <t>تعداد پرسنل به تفکیک وضعیت استخدام</t>
  </si>
  <si>
    <t>سیکل</t>
  </si>
  <si>
    <t>فوق دیپلم</t>
  </si>
  <si>
    <t>فوق لیسانس</t>
  </si>
  <si>
    <t>دکتری</t>
  </si>
  <si>
    <t>پیمانی</t>
  </si>
  <si>
    <t>قراردادی</t>
  </si>
  <si>
    <t>خرید خدمت</t>
  </si>
  <si>
    <t>تعداد کل</t>
  </si>
  <si>
    <t>تعداد سربازان به تفکیک مدرک تحصیلی</t>
  </si>
  <si>
    <t>تعداد بر اساس نوع خودرو</t>
  </si>
  <si>
    <t>تعداد بر اساس وضعیت خودرو</t>
  </si>
  <si>
    <t>تعداد کل خودروها</t>
  </si>
  <si>
    <t>سواری</t>
  </si>
  <si>
    <t>وانت</t>
  </si>
  <si>
    <t>کارکرد زیر 10 سال</t>
  </si>
  <si>
    <t>کارکرد بین 10 تا 15 سال</t>
  </si>
  <si>
    <t>کارکرد بالای 15 سال(فرسوده)</t>
  </si>
  <si>
    <t>بررسی بر اساس وضعیت</t>
  </si>
  <si>
    <t>ضعیف</t>
  </si>
  <si>
    <t>Compatibility Report for نجف آباد.xls</t>
  </si>
  <si>
    <t>Run on 04/20/2015 09:28</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</si>
  <si>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</si>
  <si>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</si>
  <si>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</si>
  <si>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</si>
  <si>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'روکش نجف آباد'!B8:B9</t>
  </si>
  <si>
    <t>'روکش نجف آباد'!B12:B13</t>
  </si>
  <si>
    <t>'روکش نجف آباد'!B17:AB17</t>
  </si>
  <si>
    <t>'روکش نجف آباد'!B20:AB20</t>
  </si>
  <si>
    <t>'روکش نجف آباد'!B24:AB24</t>
  </si>
  <si>
    <t>'روکش نجف آباد'!B25:C25</t>
  </si>
  <si>
    <t>'روکش نجف آباد'!E25:AB25</t>
  </si>
  <si>
    <t>'روکش نجف آباد'!B26:AB26</t>
  </si>
  <si>
    <t>'روکش نجف آباد'!B29:F30</t>
  </si>
  <si>
    <t>'روکش نجف آباد'!A34:N34</t>
  </si>
  <si>
    <t>'روکش نجف آباد'!B37:G38</t>
  </si>
  <si>
    <t>'روکش نجف آباد'!B41:N42</t>
  </si>
  <si>
    <t>'روکش نجف آباد'!B45:W45</t>
  </si>
  <si>
    <t>'روکش نجف آباد'!B48:H48</t>
  </si>
  <si>
    <t>'روکش نجف آباد'!B52:L52</t>
  </si>
  <si>
    <t>'روکش نجف آباد'!B56:G56</t>
  </si>
  <si>
    <t>'روکش نجف آباد'!C60:C61</t>
  </si>
  <si>
    <t>'روکش نجف آباد'!A66:H66</t>
  </si>
  <si>
    <t>'روکش نجف آباد'!A69:B69</t>
  </si>
  <si>
    <t>'روکش نجف آباد'!B74:I74</t>
  </si>
  <si>
    <t>'روکش نجف آباد'!B78:H78</t>
  </si>
  <si>
    <t>'روکش نجف آباد'!B82:H82</t>
  </si>
  <si>
    <t>'روکش نجف آباد'!B86:I86</t>
  </si>
  <si>
    <t>'روکش نجف آباد'!B90:I90</t>
  </si>
  <si>
    <t>'روکش نجف آباد'!B94:H94</t>
  </si>
  <si>
    <t>'روکش نجف آباد'!B98:H98</t>
  </si>
  <si>
    <t>'روکش نجف آباد'!B102:G102</t>
  </si>
  <si>
    <t>'روکش نجف آباد'!B106:I106</t>
  </si>
  <si>
    <t>'روکش نجف آباد'!B109:E109</t>
  </si>
  <si>
    <t>'روکش نجف آباد'!C118:H118</t>
  </si>
  <si>
    <t>'روکش نجف آباد'!C122:H122</t>
  </si>
  <si>
    <t>'روکش نجف آباد'!C126:H126</t>
  </si>
  <si>
    <t>'روکش نجف آباد'!C130:H130</t>
  </si>
  <si>
    <t>'روکش نجف آباد'!B136:J136</t>
  </si>
  <si>
    <t>'روکش نجف آباد'!B141:J141</t>
  </si>
  <si>
    <t>'روکش نجف آباد'!B146:J146</t>
  </si>
  <si>
    <t>'روکش نجف آباد'!B151:J151</t>
  </si>
  <si>
    <t>'روکش نجف آباد'!B156:J156</t>
  </si>
  <si>
    <t>'روکش نجف آباد'!B161:J161</t>
  </si>
  <si>
    <t>'روکش نجف آباد'!B166:J166</t>
  </si>
  <si>
    <t>'روکش نجف آباد'!B170</t>
  </si>
  <si>
    <t>'روکش نجف آباد'!D170:J170</t>
  </si>
  <si>
    <t>'روکش نجف آباد'!A176:B176</t>
  </si>
  <si>
    <t>'روکش نجف آباد'!G176:J176</t>
  </si>
  <si>
    <t>'روکش نجف آباد'!M176</t>
  </si>
  <si>
    <t>'روکش نجف آباد'!D179:G179</t>
  </si>
  <si>
    <t>'روکش نجف آباد'!A182:B182</t>
  </si>
  <si>
    <t>'روکش نجف آباد'!E182:L182</t>
  </si>
  <si>
    <t>'روکش نجف آباد'!A185:I185</t>
  </si>
  <si>
    <t>'روکش نجف آباد'!A188:H188</t>
  </si>
  <si>
    <t>'روکش نجف آباد'!A191:C191</t>
  </si>
  <si>
    <t>'روکش نجف آباد'!A195:K195</t>
  </si>
  <si>
    <t>'روکش نجف آباد'!A199:G199</t>
  </si>
  <si>
    <t>'روکش نجف آباد'!A202:J202</t>
  </si>
  <si>
    <t>'روکش نجف آباد'!A205:H205</t>
  </si>
  <si>
    <t>Some cells or styles in this workbook contain formatting that is not supported by the selected file format. These formats will be converted to the closest format available.</t>
  </si>
  <si>
    <r>
      <t>13-مصرف سالانه نهاده هاي كشاورزي در حوزه مركز</t>
    </r>
    <r>
      <rPr>
        <sz val="11"/>
        <rFont val="B Titr"/>
        <family val="0"/>
      </rPr>
      <t>:</t>
    </r>
  </si>
  <si>
    <t>نجف اباد</t>
  </si>
  <si>
    <t>فلاورجان</t>
  </si>
  <si>
    <t>زرین شهر</t>
  </si>
  <si>
    <t>جلال اباد</t>
  </si>
  <si>
    <t>نیاز به تعویض</t>
  </si>
  <si>
    <t>غیرضروری</t>
  </si>
  <si>
    <t>نیاز به تعمیر</t>
  </si>
  <si>
    <t>کاملا مستعمل</t>
  </si>
  <si>
    <t>مسئول</t>
  </si>
  <si>
    <t>مهدی قنبریان</t>
  </si>
  <si>
    <t xml:space="preserve">       کارشناس زراعت</t>
  </si>
  <si>
    <t>بیوتکنولوژی</t>
  </si>
  <si>
    <t>مزدا وانت</t>
  </si>
  <si>
    <t>طبقه 13</t>
  </si>
  <si>
    <t>بلی</t>
  </si>
  <si>
    <t>ضروری</t>
  </si>
  <si>
    <t>خیر</t>
  </si>
  <si>
    <t>طبقه 14</t>
  </si>
  <si>
    <t>طبقه 9</t>
  </si>
  <si>
    <t>نیاز به اضافه نمدن جهت خواهران</t>
  </si>
  <si>
    <t>نیاز به سیم کشی دارد</t>
  </si>
  <si>
    <t>نیاز به دو جداره شدن</t>
  </si>
  <si>
    <t xml:space="preserve">نیاز به تقویت </t>
  </si>
  <si>
    <t>نیاز به تکمیل</t>
  </si>
  <si>
    <t>نیاز به ایزوگام</t>
  </si>
  <si>
    <t>نیاز به کفپوش</t>
  </si>
  <si>
    <t>نیاز به روز رسانی</t>
  </si>
  <si>
    <t>نیاز به اضافه نمودن</t>
  </si>
  <si>
    <t>دارد ولی باید ارتقاء یابد</t>
  </si>
  <si>
    <t>فنی</t>
  </si>
  <si>
    <t>زهرا دهقان</t>
  </si>
  <si>
    <t>ریس اداره ترویج</t>
  </si>
  <si>
    <t>علوم گیاهی</t>
  </si>
  <si>
    <t>مجید عابدینی</t>
  </si>
  <si>
    <t>گیاهپزشکی</t>
  </si>
  <si>
    <t>محمد مهدیه نجف آبادی</t>
  </si>
  <si>
    <t>مهندسی کشاورزی- خاکشناسی</t>
  </si>
  <si>
    <t>1392/10/1</t>
  </si>
  <si>
    <t>1394/10/1</t>
  </si>
  <si>
    <t>روح اله قیصری</t>
  </si>
  <si>
    <t>مهندسی کشاورزی- زراعت</t>
  </si>
  <si>
    <t>1393/06/01</t>
  </si>
  <si>
    <t>1395/06/01</t>
  </si>
  <si>
    <t>1394/8/1</t>
  </si>
  <si>
    <t>1392/8/1</t>
  </si>
  <si>
    <t>کود آلی</t>
  </si>
  <si>
    <t>12-</t>
  </si>
</sst>
</file>

<file path=xl/styles.xml><?xml version="1.0" encoding="utf-8"?>
<styleSheet xmlns="http://schemas.openxmlformats.org/spreadsheetml/2006/main">
  <numFmts count="9">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Red]0"/>
  </numFmts>
  <fonts count="86">
    <font>
      <sz val="11"/>
      <color theme="1"/>
      <name val="Calibri"/>
      <family val="2"/>
    </font>
    <font>
      <sz val="11"/>
      <color indexed="8"/>
      <name val="Arial"/>
      <family val="2"/>
    </font>
    <font>
      <u val="single"/>
      <sz val="11"/>
      <color indexed="12"/>
      <name val="Arial"/>
      <family val="2"/>
    </font>
    <font>
      <b/>
      <u val="single"/>
      <sz val="14"/>
      <color indexed="12"/>
      <name val="B Nazanin"/>
      <family val="0"/>
    </font>
    <font>
      <b/>
      <sz val="14"/>
      <color indexed="8"/>
      <name val="B Nazanin"/>
      <family val="0"/>
    </font>
    <font>
      <sz val="11"/>
      <color indexed="8"/>
      <name val="B Nazanin"/>
      <family val="0"/>
    </font>
    <font>
      <b/>
      <sz val="11"/>
      <color indexed="8"/>
      <name val="B Nazanin"/>
      <family val="0"/>
    </font>
    <font>
      <sz val="12"/>
      <color indexed="8"/>
      <name val="B Nazanin"/>
      <family val="0"/>
    </font>
    <font>
      <sz val="11"/>
      <color indexed="8"/>
      <name val="B Titr"/>
      <family val="0"/>
    </font>
    <font>
      <sz val="11"/>
      <name val="B Nazanin"/>
      <family val="0"/>
    </font>
    <font>
      <sz val="12"/>
      <color indexed="8"/>
      <name val="B Titr"/>
      <family val="0"/>
    </font>
    <font>
      <b/>
      <sz val="11"/>
      <color indexed="8"/>
      <name val="B Zar"/>
      <family val="0"/>
    </font>
    <font>
      <sz val="11"/>
      <color indexed="8"/>
      <name val="Calibri"/>
      <family val="2"/>
    </font>
    <font>
      <sz val="11"/>
      <color indexed="8"/>
      <name val="B Zar"/>
      <family val="0"/>
    </font>
    <font>
      <b/>
      <sz val="12"/>
      <color indexed="8"/>
      <name val="B Nazanin"/>
      <family val="0"/>
    </font>
    <font>
      <b/>
      <sz val="12"/>
      <name val="B Nazanin"/>
      <family val="0"/>
    </font>
    <font>
      <b/>
      <sz val="9"/>
      <color indexed="8"/>
      <name val="B Zar"/>
      <family val="0"/>
    </font>
    <font>
      <b/>
      <sz val="10"/>
      <color indexed="8"/>
      <name val="B Nazanin"/>
      <family val="0"/>
    </font>
    <font>
      <sz val="12"/>
      <color indexed="8"/>
      <name val="B Zar"/>
      <family val="0"/>
    </font>
    <font>
      <b/>
      <sz val="12"/>
      <color indexed="8"/>
      <name val="B Zar"/>
      <family val="0"/>
    </font>
    <font>
      <b/>
      <sz val="12"/>
      <color indexed="8"/>
      <name val="B Lotus"/>
      <family val="0"/>
    </font>
    <font>
      <sz val="11"/>
      <name val="B Titr"/>
      <family val="0"/>
    </font>
    <font>
      <b/>
      <sz val="10"/>
      <name val="B Nazanin"/>
      <family val="0"/>
    </font>
    <font>
      <sz val="11"/>
      <name val="Arial"/>
      <family val="2"/>
    </font>
    <font>
      <sz val="10"/>
      <name val="B Nazanin"/>
      <family val="0"/>
    </font>
    <font>
      <sz val="10"/>
      <name val="B Titr"/>
      <family val="0"/>
    </font>
    <font>
      <b/>
      <sz val="11"/>
      <name val="B Nazanin"/>
      <family val="0"/>
    </font>
    <font>
      <b/>
      <sz val="10"/>
      <name val="B Lotus"/>
      <family val="0"/>
    </font>
    <font>
      <sz val="11"/>
      <color indexed="8"/>
      <name val="B Lotus"/>
      <family val="0"/>
    </font>
    <font>
      <sz val="11"/>
      <name val="B Lotus"/>
      <family val="0"/>
    </font>
    <font>
      <b/>
      <sz val="16"/>
      <color indexed="8"/>
      <name val="B Nazanin"/>
      <family val="0"/>
    </font>
    <font>
      <sz val="11"/>
      <color indexed="10"/>
      <name val="B Titr"/>
      <family val="0"/>
    </font>
    <font>
      <b/>
      <sz val="11"/>
      <color indexed="8"/>
      <name val="Arial"/>
      <family val="2"/>
    </font>
    <font>
      <sz val="12"/>
      <name val="B Titr"/>
      <family val="0"/>
    </font>
    <font>
      <sz val="12"/>
      <name val="B Zar"/>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0"/>
      <name val="B Nazanin"/>
      <family val="0"/>
    </font>
    <font>
      <sz val="11"/>
      <color theme="1"/>
      <name val="B Nazanin"/>
      <family val="0"/>
    </font>
    <font>
      <b/>
      <sz val="11"/>
      <color theme="1"/>
      <name val="B Nazanin"/>
      <family val="0"/>
    </font>
    <font>
      <sz val="12"/>
      <color theme="1"/>
      <name val="B Nazanin"/>
      <family val="0"/>
    </font>
    <font>
      <sz val="11"/>
      <color theme="1"/>
      <name val="B Titr"/>
      <family val="0"/>
    </font>
    <font>
      <sz val="12"/>
      <color theme="1"/>
      <name val="B Titr"/>
      <family val="0"/>
    </font>
    <font>
      <sz val="11"/>
      <color theme="1"/>
      <name val="B Zar"/>
      <family val="0"/>
    </font>
    <font>
      <b/>
      <sz val="12"/>
      <color theme="1"/>
      <name val="B Nazanin"/>
      <family val="0"/>
    </font>
    <font>
      <b/>
      <sz val="9"/>
      <color theme="1"/>
      <name val="B Zar"/>
      <family val="0"/>
    </font>
    <font>
      <b/>
      <sz val="10"/>
      <color theme="1"/>
      <name val="B Nazanin"/>
      <family val="0"/>
    </font>
    <font>
      <sz val="12"/>
      <color theme="1"/>
      <name val="B Zar"/>
      <family val="0"/>
    </font>
    <font>
      <b/>
      <sz val="12"/>
      <color theme="1"/>
      <name val="B Zar"/>
      <family val="0"/>
    </font>
    <font>
      <b/>
      <sz val="12"/>
      <color theme="1"/>
      <name val="B Lotus"/>
      <family val="0"/>
    </font>
    <font>
      <b/>
      <sz val="11"/>
      <color theme="1"/>
      <name val="B Zar"/>
      <family val="0"/>
    </font>
    <font>
      <sz val="11"/>
      <color theme="1"/>
      <name val="B Lotus"/>
      <family val="0"/>
    </font>
    <font>
      <b/>
      <sz val="14"/>
      <color theme="1"/>
      <name val="B Nazanin"/>
      <family val="0"/>
    </font>
    <font>
      <sz val="11"/>
      <name val="Calibri"/>
      <family val="2"/>
    </font>
    <font>
      <b/>
      <sz val="16"/>
      <color theme="1"/>
      <name val="B Nazanin"/>
      <family val="0"/>
    </font>
    <font>
      <sz val="11"/>
      <color rgb="FFFF0000"/>
      <name val="B Titr"/>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EF0F3"/>
        <bgColor indexed="64"/>
      </patternFill>
    </fill>
    <fill>
      <patternFill patternType="solid">
        <fgColor rgb="FFE1E5BD"/>
        <bgColor indexed="64"/>
      </patternFill>
    </fill>
    <fill>
      <patternFill patternType="solid">
        <fgColor rgb="FFFDFED6"/>
        <bgColor indexed="64"/>
      </patternFill>
    </fill>
    <fill>
      <patternFill patternType="solid">
        <fgColor rgb="FFFEE8EC"/>
        <bgColor indexed="64"/>
      </patternFill>
    </fill>
    <fill>
      <patternFill patternType="solid">
        <fgColor theme="0"/>
        <bgColor indexed="64"/>
      </patternFill>
    </fill>
    <fill>
      <patternFill patternType="solid">
        <fgColor rgb="FF0070C0"/>
        <bgColor indexed="64"/>
      </patternFill>
    </fill>
    <fill>
      <patternFill patternType="solid">
        <fgColor rgb="FFDCEFF4"/>
        <bgColor indexed="64"/>
      </patternFill>
    </fill>
    <fill>
      <patternFill patternType="solid">
        <fgColor rgb="FFEDF7F9"/>
        <bgColor indexed="64"/>
      </patternFill>
    </fill>
    <fill>
      <patternFill patternType="solid">
        <fgColor theme="4" tint="-0.24997000396251678"/>
        <bgColor indexed="64"/>
      </patternFill>
    </fill>
    <fill>
      <patternFill patternType="solid">
        <fgColor rgb="FFE1FFED"/>
        <bgColor indexed="64"/>
      </patternFill>
    </fill>
    <fill>
      <patternFill patternType="solid">
        <fgColor rgb="FFFEDEF9"/>
        <bgColor indexed="64"/>
      </patternFill>
    </fill>
    <fill>
      <patternFill patternType="solid">
        <fgColor rgb="FFFDD3DA"/>
        <bgColor indexed="64"/>
      </patternFill>
    </fill>
    <fill>
      <patternFill patternType="solid">
        <fgColor rgb="FFF0E6FE"/>
        <bgColor indexed="64"/>
      </patternFill>
    </fill>
    <fill>
      <patternFill patternType="solid">
        <fgColor rgb="FFC2FAC7"/>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top style="medium"/>
      <bottom style="thin"/>
    </border>
    <border>
      <left style="thin"/>
      <right style="thin"/>
      <top style="thin"/>
      <bottom style="medium"/>
    </border>
    <border>
      <left style="thin"/>
      <right/>
      <top style="thin"/>
      <bottom style="medium"/>
    </border>
    <border>
      <left/>
      <right/>
      <top style="medium"/>
      <bottom/>
    </border>
    <border>
      <left style="thin"/>
      <right style="thin"/>
      <top style="thin"/>
      <bottom/>
    </border>
    <border>
      <left style="thin"/>
      <right style="medium"/>
      <top style="thin"/>
      <bottom style="medium"/>
    </border>
    <border>
      <left style="thin"/>
      <right style="medium"/>
      <top style="thin"/>
      <bottom style="thin"/>
    </border>
    <border>
      <left style="medium"/>
      <right style="thin"/>
      <top style="thin"/>
      <bottom style="thin"/>
    </border>
    <border>
      <left style="medium"/>
      <right/>
      <top style="thin"/>
      <bottom style="thin"/>
    </border>
    <border>
      <left style="medium"/>
      <right style="medium"/>
      <top style="thin"/>
      <bottom/>
    </border>
    <border>
      <left style="medium"/>
      <right style="thin"/>
      <top style="thin"/>
      <bottom/>
    </border>
    <border>
      <left style="medium"/>
      <right style="thin"/>
      <top style="thin"/>
      <bottom style="medium"/>
    </border>
    <border>
      <left style="medium"/>
      <right style="medium"/>
      <top style="thin"/>
      <bottom style="medium"/>
    </border>
    <border>
      <left/>
      <right style="thin"/>
      <top/>
      <bottom style="thin"/>
    </border>
    <border>
      <left style="thin"/>
      <right/>
      <top style="thin"/>
      <bottom style="thin"/>
    </border>
    <border>
      <left/>
      <right style="thin"/>
      <top style="thin"/>
      <bottom style="thin"/>
    </border>
    <border>
      <left style="medium"/>
      <right style="medium"/>
      <top/>
      <bottom style="medium"/>
    </border>
    <border>
      <left style="medium"/>
      <right/>
      <top/>
      <bottom style="medium"/>
    </border>
    <border>
      <left/>
      <right style="medium"/>
      <top/>
      <bottom style="medium"/>
    </border>
    <border>
      <left/>
      <right/>
      <top/>
      <bottom style="medium"/>
    </border>
    <border>
      <left style="medium"/>
      <right style="medium"/>
      <top style="medium"/>
      <bottom style="medium"/>
    </border>
    <border>
      <left style="thin"/>
      <right style="thin"/>
      <top/>
      <botto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right/>
      <top style="thin"/>
      <bottom style="thin"/>
    </border>
    <border>
      <left/>
      <right style="thin"/>
      <top style="medium"/>
      <bottom style="thin"/>
    </border>
    <border>
      <left style="medium"/>
      <right/>
      <top style="medium"/>
      <bottom/>
    </border>
    <border>
      <left/>
      <right style="thin"/>
      <top style="medium"/>
      <bottom/>
    </border>
    <border>
      <left style="medium"/>
      <right/>
      <top/>
      <bottom style="thin"/>
    </border>
    <border>
      <left style="thin"/>
      <right style="medium"/>
      <top style="medium"/>
      <bottom style="thin"/>
    </border>
    <border>
      <left style="medium"/>
      <right/>
      <top style="thin"/>
      <bottom style="medium"/>
    </border>
    <border>
      <left/>
      <right style="thin"/>
      <top style="thin"/>
      <bottom style="medium"/>
    </border>
    <border>
      <left/>
      <right style="medium"/>
      <top style="thin"/>
      <bottom style="medium"/>
    </border>
    <border>
      <left style="medium"/>
      <right/>
      <top style="thin"/>
      <bottom/>
    </border>
    <border>
      <left/>
      <right style="thin"/>
      <top style="thin"/>
      <bottom/>
    </border>
    <border>
      <left style="thin"/>
      <right/>
      <top style="thin"/>
      <bottom/>
    </border>
    <border>
      <left/>
      <right style="medium"/>
      <top style="thin"/>
      <bottom/>
    </border>
    <border>
      <left style="thin"/>
      <right/>
      <top/>
      <bottom style="thin"/>
    </border>
    <border>
      <left/>
      <right/>
      <top/>
      <bottom style="thin"/>
    </border>
    <border>
      <left style="thin"/>
      <right style="thin"/>
      <top style="medium"/>
      <bottom/>
    </border>
    <border>
      <left/>
      <right/>
      <top style="medium"/>
      <bottom style="thin"/>
    </border>
    <border>
      <left style="thin"/>
      <right/>
      <top/>
      <bottom/>
    </border>
    <border>
      <left/>
      <right style="thin"/>
      <top/>
      <bottom/>
    </border>
    <border>
      <left style="medium"/>
      <right style="medium"/>
      <top/>
      <bottom style="thin"/>
    </border>
    <border>
      <left style="medium"/>
      <right style="medium"/>
      <top style="thin"/>
      <bottom style="thin"/>
    </border>
    <border>
      <left/>
      <right style="medium"/>
      <top style="thin"/>
      <bottom style="thin"/>
    </border>
    <border>
      <left style="medium"/>
      <right style="thin"/>
      <top/>
      <bottom style="thin"/>
    </border>
    <border>
      <left style="medium"/>
      <right/>
      <top style="medium"/>
      <bottom style="thin"/>
    </border>
    <border>
      <left/>
      <right style="medium"/>
      <top style="medium"/>
      <bottom style="thin"/>
    </border>
    <border>
      <left style="medium"/>
      <right style="thin"/>
      <top style="medium"/>
      <bottom style="thin"/>
    </border>
    <border>
      <left/>
      <right style="medium"/>
      <top style="medium"/>
      <bottom/>
    </border>
    <border>
      <left/>
      <right style="medium"/>
      <top/>
      <bottom style="thin"/>
    </border>
    <border>
      <left style="thin"/>
      <right style="medium"/>
      <top/>
      <bottom style="thin"/>
    </border>
    <border>
      <left style="medium"/>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6">
    <xf numFmtId="0" fontId="0" fillId="0" borderId="0" xfId="0" applyFont="1" applyAlignment="1">
      <alignment/>
    </xf>
    <xf numFmtId="0" fontId="67" fillId="33" borderId="10" xfId="52" applyNumberFormat="1" applyFont="1" applyFill="1" applyBorder="1" applyAlignment="1">
      <alignment horizontal="center" vertical="center" readingOrder="2"/>
    </xf>
    <xf numFmtId="0" fontId="0" fillId="0" borderId="0" xfId="0" applyNumberFormat="1" applyAlignment="1">
      <alignment/>
    </xf>
    <xf numFmtId="0" fontId="68" fillId="0" borderId="0" xfId="0" applyNumberFormat="1" applyFont="1" applyAlignment="1">
      <alignment readingOrder="2"/>
    </xf>
    <xf numFmtId="0" fontId="69" fillId="7" borderId="10" xfId="0" applyNumberFormat="1" applyFont="1" applyFill="1" applyBorder="1" applyAlignment="1">
      <alignment horizontal="center" vertical="center" readingOrder="2"/>
    </xf>
    <xf numFmtId="0" fontId="70" fillId="0" borderId="0" xfId="0" applyNumberFormat="1" applyFont="1" applyAlignment="1">
      <alignment horizontal="center" vertical="center" readingOrder="2"/>
    </xf>
    <xf numFmtId="0" fontId="71" fillId="7" borderId="10" xfId="0" applyNumberFormat="1" applyFont="1" applyFill="1" applyBorder="1" applyAlignment="1">
      <alignment horizontal="center" vertical="center" readingOrder="2"/>
    </xf>
    <xf numFmtId="0" fontId="68" fillId="0" borderId="10" xfId="0" applyNumberFormat="1" applyFont="1" applyBorder="1" applyAlignment="1">
      <alignment horizontal="center" readingOrder="2"/>
    </xf>
    <xf numFmtId="0" fontId="68" fillId="0" borderId="10" xfId="0" applyNumberFormat="1" applyFont="1" applyBorder="1" applyAlignment="1">
      <alignment readingOrder="2"/>
    </xf>
    <xf numFmtId="0" fontId="9" fillId="0" borderId="10" xfId="0" applyNumberFormat="1" applyFont="1" applyBorder="1" applyAlignment="1">
      <alignment horizontal="center" vertical="center" wrapText="1"/>
    </xf>
    <xf numFmtId="0" fontId="0" fillId="0" borderId="0" xfId="0" applyNumberFormat="1" applyAlignment="1">
      <alignment horizontal="center" vertical="center"/>
    </xf>
    <xf numFmtId="0" fontId="72" fillId="0" borderId="0" xfId="0" applyNumberFormat="1" applyFont="1" applyBorder="1" applyAlignment="1">
      <alignment horizontal="right" vertical="center" readingOrder="2"/>
    </xf>
    <xf numFmtId="0" fontId="69" fillId="34" borderId="10" xfId="0" applyNumberFormat="1" applyFont="1" applyFill="1" applyBorder="1" applyAlignment="1">
      <alignment horizontal="center" vertical="center" readingOrder="2"/>
    </xf>
    <xf numFmtId="0" fontId="69" fillId="0" borderId="0" xfId="0" applyNumberFormat="1" applyFont="1" applyAlignment="1">
      <alignment horizontal="center" vertical="center" readingOrder="2"/>
    </xf>
    <xf numFmtId="0" fontId="69" fillId="35"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0" fontId="74" fillId="35" borderId="10" xfId="0" applyNumberFormat="1" applyFont="1" applyFill="1" applyBorder="1" applyAlignment="1">
      <alignment horizontal="center" vertical="center" readingOrder="2"/>
    </xf>
    <xf numFmtId="0" fontId="72" fillId="0" borderId="10" xfId="0" applyNumberFormat="1" applyFont="1" applyBorder="1" applyAlignment="1">
      <alignment horizontal="center" vertical="center" readingOrder="2"/>
    </xf>
    <xf numFmtId="0" fontId="70" fillId="0" borderId="0" xfId="0" applyNumberFormat="1" applyFont="1" applyBorder="1" applyAlignment="1">
      <alignment horizontal="center" vertical="center" readingOrder="2"/>
    </xf>
    <xf numFmtId="0" fontId="69" fillId="35" borderId="10" xfId="0" applyNumberFormat="1" applyFont="1" applyFill="1" applyBorder="1" applyAlignment="1">
      <alignment horizontal="center" vertical="center"/>
    </xf>
    <xf numFmtId="0" fontId="69" fillId="36" borderId="10" xfId="0" applyNumberFormat="1" applyFont="1" applyFill="1" applyBorder="1" applyAlignment="1">
      <alignment horizontal="center" vertical="center" readingOrder="2"/>
    </xf>
    <xf numFmtId="0" fontId="69" fillId="36" borderId="11" xfId="0" applyNumberFormat="1" applyFont="1" applyFill="1" applyBorder="1" applyAlignment="1">
      <alignment horizontal="center" vertical="center" readingOrder="2"/>
    </xf>
    <xf numFmtId="0" fontId="74" fillId="36" borderId="10" xfId="0" applyNumberFormat="1" applyFont="1" applyFill="1" applyBorder="1" applyAlignment="1">
      <alignment horizontal="center" vertical="center" readingOrder="2"/>
    </xf>
    <xf numFmtId="0" fontId="15" fillId="37" borderId="10" xfId="0" applyNumberFormat="1" applyFont="1" applyFill="1" applyBorder="1" applyAlignment="1">
      <alignment horizontal="center" vertical="center" readingOrder="2"/>
    </xf>
    <xf numFmtId="0" fontId="74" fillId="37" borderId="10" xfId="0" applyNumberFormat="1" applyFont="1" applyFill="1" applyBorder="1" applyAlignment="1">
      <alignment horizontal="center" vertical="center" readingOrder="2"/>
    </xf>
    <xf numFmtId="0" fontId="69" fillId="35" borderId="10" xfId="0" applyNumberFormat="1" applyFont="1" applyFill="1" applyBorder="1" applyAlignment="1">
      <alignment horizontal="center" vertical="center" readingOrder="2"/>
    </xf>
    <xf numFmtId="0" fontId="68" fillId="0" borderId="10" xfId="0" applyNumberFormat="1" applyFont="1" applyBorder="1" applyAlignment="1">
      <alignment horizontal="center" vertical="center" readingOrder="2"/>
    </xf>
    <xf numFmtId="0" fontId="0" fillId="0" borderId="0" xfId="0" applyNumberFormat="1" applyFont="1" applyBorder="1" applyAlignment="1">
      <alignment horizontal="center" vertical="center" wrapText="1" readingOrder="2"/>
    </xf>
    <xf numFmtId="0" fontId="73" fillId="0" borderId="0" xfId="0" applyNumberFormat="1" applyFont="1" applyBorder="1" applyAlignment="1">
      <alignment horizontal="center" vertical="center" wrapText="1" readingOrder="2"/>
    </xf>
    <xf numFmtId="0" fontId="0" fillId="0" borderId="0" xfId="0" applyNumberFormat="1" applyBorder="1" applyAlignment="1">
      <alignment horizontal="center" vertical="center" readingOrder="2"/>
    </xf>
    <xf numFmtId="0" fontId="72" fillId="0" borderId="0" xfId="0" applyNumberFormat="1" applyFont="1" applyBorder="1" applyAlignment="1">
      <alignment horizontal="center" vertical="center" readingOrder="2"/>
    </xf>
    <xf numFmtId="0" fontId="75" fillId="35" borderId="10" xfId="0" applyNumberFormat="1" applyFont="1" applyFill="1" applyBorder="1" applyAlignment="1">
      <alignment horizontal="center" vertical="center" wrapText="1"/>
    </xf>
    <xf numFmtId="0" fontId="0" fillId="0" borderId="10" xfId="0" applyNumberFormat="1" applyBorder="1" applyAlignment="1">
      <alignment/>
    </xf>
    <xf numFmtId="0" fontId="68" fillId="0" borderId="0" xfId="0" applyNumberFormat="1" applyFont="1" applyBorder="1" applyAlignment="1">
      <alignment horizontal="center" vertical="center" readingOrder="2"/>
    </xf>
    <xf numFmtId="0" fontId="69" fillId="35" borderId="10" xfId="0" applyNumberFormat="1" applyFont="1" applyFill="1" applyBorder="1" applyAlignment="1">
      <alignment horizontal="center" vertical="center" shrinkToFit="1"/>
    </xf>
    <xf numFmtId="0" fontId="0" fillId="0" borderId="10" xfId="0" applyNumberFormat="1" applyBorder="1" applyAlignment="1">
      <alignment horizontal="center"/>
    </xf>
    <xf numFmtId="0" fontId="0" fillId="37" borderId="10" xfId="0" applyNumberFormat="1" applyFill="1" applyBorder="1" applyAlignment="1">
      <alignment/>
    </xf>
    <xf numFmtId="0" fontId="68" fillId="0" borderId="10" xfId="0" applyNumberFormat="1" applyFont="1" applyBorder="1" applyAlignment="1">
      <alignment horizontal="center" vertical="center"/>
    </xf>
    <xf numFmtId="0" fontId="69" fillId="0" borderId="10" xfId="0" applyNumberFormat="1" applyFont="1" applyBorder="1" applyAlignment="1">
      <alignment readingOrder="2"/>
    </xf>
    <xf numFmtId="0" fontId="76" fillId="35"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74" fillId="35" borderId="10" xfId="0" applyNumberFormat="1" applyFont="1" applyFill="1" applyBorder="1" applyAlignment="1">
      <alignment horizontal="center" vertical="center" wrapText="1"/>
    </xf>
    <xf numFmtId="0" fontId="68" fillId="0" borderId="10" xfId="0" applyNumberFormat="1" applyFont="1" applyBorder="1" applyAlignment="1">
      <alignment vertical="center" readingOrder="2"/>
    </xf>
    <xf numFmtId="0" fontId="69" fillId="35" borderId="10" xfId="0" applyNumberFormat="1" applyFont="1" applyFill="1" applyBorder="1" applyAlignment="1">
      <alignment horizontal="center" vertical="center" wrapText="1" readingOrder="2"/>
    </xf>
    <xf numFmtId="0" fontId="0" fillId="38" borderId="0" xfId="0" applyNumberFormat="1" applyFill="1" applyAlignment="1">
      <alignment horizontal="center" vertical="center"/>
    </xf>
    <xf numFmtId="0" fontId="69" fillId="39" borderId="10" xfId="0" applyNumberFormat="1" applyFont="1" applyFill="1" applyBorder="1" applyAlignment="1">
      <alignment horizontal="center" vertical="center"/>
    </xf>
    <xf numFmtId="0" fontId="69" fillId="39" borderId="10" xfId="0" applyNumberFormat="1" applyFont="1" applyFill="1" applyBorder="1" applyAlignment="1">
      <alignment horizontal="right" vertical="center"/>
    </xf>
    <xf numFmtId="0" fontId="77" fillId="0" borderId="10" xfId="0" applyNumberFormat="1" applyFont="1" applyBorder="1" applyAlignment="1">
      <alignment horizontal="center" vertical="center"/>
    </xf>
    <xf numFmtId="0" fontId="77" fillId="40" borderId="10" xfId="0" applyNumberFormat="1" applyFont="1" applyFill="1" applyBorder="1" applyAlignment="1">
      <alignment horizontal="center" vertical="center"/>
    </xf>
    <xf numFmtId="0" fontId="77" fillId="0" borderId="10" xfId="0" applyNumberFormat="1" applyFont="1" applyFill="1" applyBorder="1" applyAlignment="1">
      <alignment horizontal="center" vertical="center"/>
    </xf>
    <xf numFmtId="0" fontId="69" fillId="39" borderId="12" xfId="0" applyNumberFormat="1" applyFont="1" applyFill="1" applyBorder="1" applyAlignment="1">
      <alignment horizontal="center" vertical="center"/>
    </xf>
    <xf numFmtId="0" fontId="69" fillId="39" borderId="13" xfId="0" applyNumberFormat="1" applyFont="1" applyFill="1" applyBorder="1" applyAlignment="1">
      <alignment horizontal="center" vertical="center"/>
    </xf>
    <xf numFmtId="0" fontId="69" fillId="39" borderId="10" xfId="0" applyNumberFormat="1" applyFont="1" applyFill="1" applyBorder="1" applyAlignment="1">
      <alignment horizontal="center" vertical="center" wrapText="1"/>
    </xf>
    <xf numFmtId="0" fontId="69" fillId="39" borderId="14" xfId="0" applyNumberFormat="1" applyFont="1" applyFill="1" applyBorder="1" applyAlignment="1">
      <alignment horizontal="center" vertical="center" wrapText="1"/>
    </xf>
    <xf numFmtId="0" fontId="68" fillId="0" borderId="14" xfId="0" applyNumberFormat="1" applyFont="1" applyBorder="1" applyAlignment="1">
      <alignment horizontal="center" vertical="center"/>
    </xf>
    <xf numFmtId="0" fontId="68" fillId="0" borderId="15" xfId="0" applyNumberFormat="1" applyFont="1" applyBorder="1" applyAlignment="1">
      <alignment horizontal="center" vertical="center"/>
    </xf>
    <xf numFmtId="0" fontId="68" fillId="0" borderId="10" xfId="0" applyNumberFormat="1" applyFont="1" applyBorder="1" applyAlignment="1">
      <alignment vertical="center"/>
    </xf>
    <xf numFmtId="0" fontId="78" fillId="0" borderId="0" xfId="0" applyNumberFormat="1" applyFont="1" applyBorder="1" applyAlignment="1">
      <alignment horizontal="center" vertical="center" wrapText="1"/>
    </xf>
    <xf numFmtId="0" fontId="78" fillId="0" borderId="0" xfId="0" applyNumberFormat="1" applyFont="1" applyBorder="1" applyAlignment="1">
      <alignment horizontal="center" vertical="center"/>
    </xf>
    <xf numFmtId="0" fontId="0" fillId="0" borderId="0" xfId="0" applyNumberFormat="1" applyBorder="1" applyAlignment="1">
      <alignment vertical="center"/>
    </xf>
    <xf numFmtId="0" fontId="76" fillId="39" borderId="10" xfId="0" applyNumberFormat="1" applyFont="1" applyFill="1" applyBorder="1" applyAlignment="1">
      <alignment horizontal="center" vertical="center" wrapText="1"/>
    </xf>
    <xf numFmtId="0" fontId="68" fillId="41" borderId="10" xfId="0" applyNumberFormat="1" applyFont="1" applyFill="1" applyBorder="1" applyAlignment="1">
      <alignment horizontal="center" readingOrder="2"/>
    </xf>
    <xf numFmtId="0" fontId="69" fillId="42" borderId="10" xfId="0" applyNumberFormat="1" applyFont="1" applyFill="1" applyBorder="1" applyAlignment="1">
      <alignment horizontal="center" vertical="center"/>
    </xf>
    <xf numFmtId="0" fontId="78" fillId="0" borderId="14" xfId="0" applyNumberFormat="1" applyFont="1" applyBorder="1" applyAlignment="1">
      <alignment horizontal="center" vertical="center"/>
    </xf>
    <xf numFmtId="0" fontId="79" fillId="0" borderId="16" xfId="0" applyNumberFormat="1" applyFont="1" applyBorder="1" applyAlignment="1">
      <alignment horizontal="right" vertical="center" readingOrder="2"/>
    </xf>
    <xf numFmtId="0" fontId="78" fillId="0" borderId="17" xfId="0" applyNumberFormat="1" applyFont="1" applyBorder="1" applyAlignment="1">
      <alignment horizontal="center" vertical="center"/>
    </xf>
    <xf numFmtId="0" fontId="68" fillId="38" borderId="0" xfId="0" applyNumberFormat="1" applyFont="1" applyFill="1" applyBorder="1" applyAlignment="1">
      <alignment horizontal="center" readingOrder="2"/>
    </xf>
    <xf numFmtId="0" fontId="0" fillId="38" borderId="0" xfId="0" applyNumberFormat="1" applyFill="1" applyBorder="1" applyAlignment="1">
      <alignment horizontal="center" vertical="center"/>
    </xf>
    <xf numFmtId="0" fontId="69" fillId="43" borderId="10" xfId="0" applyNumberFormat="1" applyFont="1" applyFill="1" applyBorder="1" applyAlignment="1">
      <alignment horizontal="center" vertical="center"/>
    </xf>
    <xf numFmtId="0" fontId="69" fillId="43" borderId="14" xfId="0" applyNumberFormat="1" applyFont="1" applyFill="1" applyBorder="1" applyAlignment="1">
      <alignment horizontal="center" vertical="center"/>
    </xf>
    <xf numFmtId="0" fontId="80" fillId="0" borderId="14" xfId="0" applyNumberFormat="1" applyFont="1" applyBorder="1" applyAlignment="1">
      <alignment horizontal="center" vertical="center"/>
    </xf>
    <xf numFmtId="0" fontId="80" fillId="0" borderId="15" xfId="0" applyNumberFormat="1" applyFont="1" applyBorder="1" applyAlignment="1">
      <alignment horizontal="center" vertical="center"/>
    </xf>
    <xf numFmtId="0" fontId="80" fillId="0" borderId="18" xfId="0" applyNumberFormat="1" applyFont="1" applyBorder="1" applyAlignment="1">
      <alignment horizontal="center" vertical="center"/>
    </xf>
    <xf numFmtId="0" fontId="79" fillId="0" borderId="0" xfId="0" applyNumberFormat="1" applyFont="1" applyBorder="1" applyAlignment="1">
      <alignment horizontal="right" vertical="center" readingOrder="2"/>
    </xf>
    <xf numFmtId="0" fontId="0" fillId="0" borderId="0" xfId="0" applyNumberFormat="1" applyBorder="1" applyAlignment="1">
      <alignment horizontal="center" vertical="center"/>
    </xf>
    <xf numFmtId="0" fontId="68" fillId="0" borderId="0" xfId="0" applyNumberFormat="1" applyFont="1" applyBorder="1" applyAlignment="1">
      <alignment readingOrder="2"/>
    </xf>
    <xf numFmtId="0" fontId="80" fillId="43" borderId="14" xfId="0" applyNumberFormat="1" applyFont="1" applyFill="1" applyBorder="1" applyAlignment="1">
      <alignment horizontal="center" vertical="center"/>
    </xf>
    <xf numFmtId="0" fontId="69" fillId="43" borderId="17" xfId="0" applyNumberFormat="1" applyFont="1" applyFill="1" applyBorder="1" applyAlignment="1">
      <alignment horizontal="center" vertical="center"/>
    </xf>
    <xf numFmtId="0" fontId="68" fillId="0" borderId="0" xfId="0" applyNumberFormat="1" applyFont="1" applyAlignment="1">
      <alignment/>
    </xf>
    <xf numFmtId="0" fontId="22" fillId="7" borderId="19" xfId="0" applyNumberFormat="1" applyFont="1" applyFill="1" applyBorder="1" applyAlignment="1">
      <alignment horizontal="center" vertical="center" wrapText="1"/>
    </xf>
    <xf numFmtId="0" fontId="22" fillId="7" borderId="10" xfId="0" applyNumberFormat="1" applyFont="1" applyFill="1" applyBorder="1" applyAlignment="1">
      <alignment horizontal="center" vertical="center" wrapText="1"/>
    </xf>
    <xf numFmtId="0" fontId="22" fillId="7" borderId="20" xfId="0" applyNumberFormat="1" applyFont="1" applyFill="1" applyBorder="1" applyAlignment="1">
      <alignment horizontal="center" vertical="center" wrapText="1"/>
    </xf>
    <xf numFmtId="0" fontId="22" fillId="7" borderId="21" xfId="0" applyNumberFormat="1" applyFont="1" applyFill="1" applyBorder="1" applyAlignment="1">
      <alignment horizontal="center" vertical="center" wrapText="1"/>
    </xf>
    <xf numFmtId="0" fontId="68" fillId="0" borderId="10" xfId="0" applyNumberFormat="1" applyFont="1" applyBorder="1" applyAlignment="1">
      <alignment/>
    </xf>
    <xf numFmtId="0" fontId="23" fillId="0" borderId="22"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25" xfId="0" applyNumberFormat="1" applyFont="1" applyBorder="1" applyAlignment="1">
      <alignment horizontal="center" vertical="center" wrapText="1"/>
    </xf>
    <xf numFmtId="0" fontId="68" fillId="0" borderId="17" xfId="0" applyNumberFormat="1" applyFont="1" applyBorder="1" applyAlignment="1">
      <alignment readingOrder="2"/>
    </xf>
    <xf numFmtId="0" fontId="24" fillId="7" borderId="10" xfId="0" applyNumberFormat="1" applyFont="1" applyFill="1" applyBorder="1" applyAlignment="1">
      <alignment horizontal="center" vertical="center" wrapText="1"/>
    </xf>
    <xf numFmtId="0" fontId="9" fillId="0" borderId="10" xfId="0" applyNumberFormat="1" applyFont="1" applyBorder="1" applyAlignment="1">
      <alignment vertical="center"/>
    </xf>
    <xf numFmtId="0" fontId="26" fillId="7" borderId="10" xfId="0" applyNumberFormat="1"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68" fillId="0" borderId="0" xfId="0" applyNumberFormat="1" applyFont="1" applyAlignment="1">
      <alignment horizontal="center" vertical="center"/>
    </xf>
    <xf numFmtId="0" fontId="9" fillId="0" borderId="0" xfId="0" applyNumberFormat="1" applyFont="1" applyAlignment="1">
      <alignment horizontal="center" vertical="center" wrapText="1"/>
    </xf>
    <xf numFmtId="0" fontId="26" fillId="44" borderId="10" xfId="0" applyNumberFormat="1" applyFont="1" applyFill="1" applyBorder="1" applyAlignment="1">
      <alignment horizontal="center" vertical="center" wrapText="1"/>
    </xf>
    <xf numFmtId="0" fontId="26" fillId="6" borderId="10" xfId="0" applyNumberFormat="1" applyFont="1" applyFill="1" applyBorder="1" applyAlignment="1">
      <alignment horizontal="center" vertical="center" wrapText="1"/>
    </xf>
    <xf numFmtId="0" fontId="9" fillId="44" borderId="10" xfId="0" applyNumberFormat="1"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readingOrder="1"/>
    </xf>
    <xf numFmtId="0" fontId="81" fillId="0" borderId="26" xfId="0" applyNumberFormat="1" applyFont="1" applyBorder="1" applyAlignment="1">
      <alignment horizontal="center" vertical="center"/>
    </xf>
    <xf numFmtId="0" fontId="9" fillId="7" borderId="10" xfId="0" applyNumberFormat="1" applyFont="1" applyFill="1" applyBorder="1" applyAlignment="1">
      <alignment horizontal="center" vertical="center" wrapText="1"/>
    </xf>
    <xf numFmtId="0" fontId="27" fillId="7" borderId="10" xfId="0" applyNumberFormat="1" applyFont="1" applyFill="1" applyBorder="1" applyAlignment="1">
      <alignment horizontal="center" vertical="center" readingOrder="1"/>
    </xf>
    <xf numFmtId="0" fontId="29" fillId="7" borderId="10"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0" fontId="81" fillId="7" borderId="26" xfId="0" applyNumberFormat="1" applyFont="1" applyFill="1" applyBorder="1" applyAlignment="1">
      <alignment horizontal="center" vertical="center" wrapText="1"/>
    </xf>
    <xf numFmtId="0" fontId="81" fillId="0" borderId="26"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xf>
    <xf numFmtId="0" fontId="27" fillId="44" borderId="10" xfId="0" applyNumberFormat="1" applyFont="1" applyFill="1" applyBorder="1" applyAlignment="1">
      <alignment horizontal="center" vertical="center" readingOrder="1"/>
    </xf>
    <xf numFmtId="0" fontId="29" fillId="44" borderId="10" xfId="0" applyNumberFormat="1" applyFont="1" applyFill="1" applyBorder="1" applyAlignment="1">
      <alignment horizontal="center" vertical="center" wrapText="1"/>
    </xf>
    <xf numFmtId="0" fontId="81" fillId="44" borderId="26" xfId="0" applyNumberFormat="1" applyFont="1" applyFill="1" applyBorder="1" applyAlignment="1">
      <alignment horizontal="center" vertical="center" wrapText="1"/>
    </xf>
    <xf numFmtId="0" fontId="27" fillId="6" borderId="10" xfId="0" applyNumberFormat="1" applyFont="1" applyFill="1" applyBorder="1" applyAlignment="1">
      <alignment horizontal="center" vertical="center" readingOrder="1"/>
    </xf>
    <xf numFmtId="0" fontId="81" fillId="6" borderId="26" xfId="0" applyNumberFormat="1" applyFont="1" applyFill="1" applyBorder="1" applyAlignment="1">
      <alignment horizontal="center" vertical="center" wrapText="1"/>
    </xf>
    <xf numFmtId="0" fontId="29" fillId="6" borderId="10" xfId="0" applyNumberFormat="1" applyFont="1" applyFill="1" applyBorder="1" applyAlignment="1">
      <alignment horizontal="center" vertical="center" wrapText="1"/>
    </xf>
    <xf numFmtId="0" fontId="9" fillId="0" borderId="17" xfId="0" applyNumberFormat="1" applyFont="1" applyBorder="1" applyAlignment="1">
      <alignment horizontal="center" vertical="center" wrapText="1"/>
    </xf>
    <xf numFmtId="0" fontId="26" fillId="7" borderId="27" xfId="0" applyNumberFormat="1" applyFont="1" applyFill="1" applyBorder="1" applyAlignment="1">
      <alignment horizontal="center" vertical="center" wrapText="1"/>
    </xf>
    <xf numFmtId="0" fontId="22" fillId="7" borderId="28" xfId="0" applyNumberFormat="1" applyFont="1" applyFill="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30" xfId="0" applyNumberFormat="1" applyFont="1" applyBorder="1" applyAlignment="1">
      <alignment horizontal="center" vertical="center" wrapText="1"/>
    </xf>
    <xf numFmtId="0" fontId="9" fillId="0" borderId="31" xfId="0" applyNumberFormat="1" applyFont="1" applyBorder="1" applyAlignment="1">
      <alignment horizontal="center" vertical="center" wrapText="1"/>
    </xf>
    <xf numFmtId="0" fontId="9" fillId="0" borderId="32" xfId="0" applyNumberFormat="1" applyFont="1" applyBorder="1" applyAlignment="1">
      <alignment horizontal="center" vertical="center" wrapText="1"/>
    </xf>
    <xf numFmtId="0" fontId="26" fillId="7" borderId="0" xfId="0" applyNumberFormat="1" applyFont="1" applyFill="1" applyBorder="1" applyAlignment="1">
      <alignment horizontal="center" vertical="center" wrapText="1"/>
    </xf>
    <xf numFmtId="0" fontId="26" fillId="7" borderId="17" xfId="0" applyNumberFormat="1" applyFont="1" applyFill="1" applyBorder="1" applyAlignment="1">
      <alignment horizontal="center" vertical="center" wrapText="1"/>
    </xf>
    <xf numFmtId="0" fontId="22" fillId="7" borderId="17" xfId="0" applyNumberFormat="1" applyFont="1" applyFill="1" applyBorder="1" applyAlignment="1">
      <alignment horizontal="center" vertical="center" wrapText="1"/>
    </xf>
    <xf numFmtId="0" fontId="22" fillId="7" borderId="27" xfId="0" applyNumberFormat="1" applyFont="1" applyFill="1" applyBorder="1" applyAlignment="1">
      <alignment horizontal="center" vertical="center" wrapText="1"/>
    </xf>
    <xf numFmtId="0" fontId="69" fillId="7" borderId="10" xfId="0" applyNumberFormat="1" applyFont="1" applyFill="1" applyBorder="1" applyAlignment="1">
      <alignment horizontal="center" vertical="center"/>
    </xf>
    <xf numFmtId="0" fontId="9" fillId="0" borderId="0" xfId="0" applyNumberFormat="1" applyFont="1" applyBorder="1" applyAlignment="1">
      <alignment horizontal="center" vertical="center" wrapText="1" readingOrder="2"/>
    </xf>
    <xf numFmtId="0" fontId="0" fillId="0" borderId="17" xfId="0" applyNumberFormat="1" applyBorder="1" applyAlignment="1">
      <alignment horizontal="center" vertical="center"/>
    </xf>
    <xf numFmtId="0" fontId="68" fillId="0" borderId="17" xfId="0" applyNumberFormat="1" applyFont="1" applyBorder="1" applyAlignment="1">
      <alignment horizontal="center" vertical="center"/>
    </xf>
    <xf numFmtId="0" fontId="0" fillId="38" borderId="0" xfId="0" applyNumberFormat="1" applyFill="1" applyBorder="1" applyAlignment="1">
      <alignment horizontal="center"/>
    </xf>
    <xf numFmtId="0" fontId="69" fillId="45" borderId="10" xfId="0" applyNumberFormat="1" applyFont="1" applyFill="1" applyBorder="1" applyAlignment="1">
      <alignment horizontal="center" vertical="center"/>
    </xf>
    <xf numFmtId="0" fontId="69" fillId="45" borderId="10" xfId="0" applyNumberFormat="1" applyFont="1" applyFill="1" applyBorder="1" applyAlignment="1">
      <alignment horizontal="right" vertical="center" wrapText="1"/>
    </xf>
    <xf numFmtId="0" fontId="69" fillId="45" borderId="17" xfId="0" applyNumberFormat="1" applyFont="1" applyFill="1" applyBorder="1" applyAlignment="1">
      <alignment horizontal="center" vertical="center"/>
    </xf>
    <xf numFmtId="0" fontId="69" fillId="45" borderId="17" xfId="0" applyNumberFormat="1" applyFont="1" applyFill="1" applyBorder="1" applyAlignment="1">
      <alignment horizontal="right" vertical="center" wrapText="1"/>
    </xf>
    <xf numFmtId="0" fontId="68" fillId="0" borderId="17" xfId="0" applyNumberFormat="1" applyFont="1" applyBorder="1" applyAlignment="1">
      <alignment horizontal="center" vertical="center" readingOrder="2"/>
    </xf>
    <xf numFmtId="0" fontId="68" fillId="45" borderId="10" xfId="0" applyNumberFormat="1" applyFont="1" applyFill="1" applyBorder="1" applyAlignment="1">
      <alignment horizontal="center" vertical="center" wrapText="1"/>
    </xf>
    <xf numFmtId="0" fontId="69" fillId="45" borderId="10" xfId="0" applyNumberFormat="1" applyFont="1" applyFill="1" applyBorder="1" applyAlignment="1">
      <alignment horizontal="center" vertical="center" wrapText="1"/>
    </xf>
    <xf numFmtId="0" fontId="68" fillId="0" borderId="10" xfId="0" applyNumberFormat="1" applyFont="1" applyBorder="1" applyAlignment="1">
      <alignment vertical="center" wrapText="1"/>
    </xf>
    <xf numFmtId="0" fontId="68" fillId="0" borderId="10" xfId="0" applyNumberFormat="1" applyFont="1" applyBorder="1" applyAlignment="1">
      <alignment vertical="center" wrapText="1" readingOrder="2"/>
    </xf>
    <xf numFmtId="0" fontId="69" fillId="45" borderId="10" xfId="0" applyNumberFormat="1" applyFont="1" applyFill="1" applyBorder="1" applyAlignment="1">
      <alignment horizontal="center" vertical="center" readingOrder="2"/>
    </xf>
    <xf numFmtId="0" fontId="68" fillId="0" borderId="10" xfId="0" applyNumberFormat="1" applyFont="1" applyBorder="1" applyAlignment="1">
      <alignment horizontal="center" vertical="center" wrapText="1"/>
    </xf>
    <xf numFmtId="0" fontId="69" fillId="45" borderId="11" xfId="0" applyNumberFormat="1" applyFont="1" applyFill="1" applyBorder="1" applyAlignment="1">
      <alignment horizontal="center" vertical="center" wrapText="1"/>
    </xf>
    <xf numFmtId="0" fontId="69" fillId="45" borderId="17" xfId="0" applyNumberFormat="1" applyFont="1" applyFill="1" applyBorder="1" applyAlignment="1">
      <alignment horizontal="center" vertical="center" wrapText="1"/>
    </xf>
    <xf numFmtId="0" fontId="68" fillId="0" borderId="17" xfId="0" applyNumberFormat="1" applyFont="1" applyBorder="1" applyAlignment="1">
      <alignment horizontal="center" vertical="center" wrapText="1"/>
    </xf>
    <xf numFmtId="0" fontId="68" fillId="38" borderId="0" xfId="0" applyNumberFormat="1" applyFont="1" applyFill="1" applyBorder="1" applyAlignment="1">
      <alignment horizontal="center" vertical="center" readingOrder="2"/>
    </xf>
    <xf numFmtId="0" fontId="26" fillId="46" borderId="10" xfId="0" applyNumberFormat="1" applyFont="1" applyFill="1" applyBorder="1" applyAlignment="1">
      <alignment horizontal="center" vertical="center"/>
    </xf>
    <xf numFmtId="0" fontId="69" fillId="46" borderId="10" xfId="0" applyNumberFormat="1" applyFont="1" applyFill="1" applyBorder="1" applyAlignment="1">
      <alignment horizontal="center" vertical="center"/>
    </xf>
    <xf numFmtId="0" fontId="69" fillId="46" borderId="10" xfId="0" applyNumberFormat="1" applyFont="1" applyFill="1" applyBorder="1" applyAlignment="1">
      <alignment horizontal="right" vertical="center"/>
    </xf>
    <xf numFmtId="0" fontId="68" fillId="0" borderId="10" xfId="0" applyNumberFormat="1" applyFont="1" applyBorder="1" applyAlignment="1">
      <alignment horizontal="center"/>
    </xf>
    <xf numFmtId="0" fontId="69" fillId="46" borderId="17" xfId="0" applyNumberFormat="1" applyFont="1" applyFill="1" applyBorder="1" applyAlignment="1">
      <alignment horizontal="center" vertical="center"/>
    </xf>
    <xf numFmtId="0" fontId="69" fillId="46" borderId="17" xfId="0" applyNumberFormat="1" applyFont="1" applyFill="1" applyBorder="1" applyAlignment="1">
      <alignment horizontal="right" vertical="center"/>
    </xf>
    <xf numFmtId="0" fontId="68" fillId="0" borderId="17" xfId="0" applyNumberFormat="1" applyFont="1" applyBorder="1" applyAlignment="1">
      <alignment horizontal="center"/>
    </xf>
    <xf numFmtId="0" fontId="69" fillId="44" borderId="20" xfId="0" applyNumberFormat="1" applyFont="1" applyFill="1" applyBorder="1" applyAlignment="1">
      <alignment horizontal="center" vertical="center"/>
    </xf>
    <xf numFmtId="0" fontId="69" fillId="44" borderId="10" xfId="0" applyNumberFormat="1" applyFont="1" applyFill="1" applyBorder="1" applyAlignment="1">
      <alignment horizontal="center" vertical="center"/>
    </xf>
    <xf numFmtId="0" fontId="69" fillId="44" borderId="0" xfId="0" applyNumberFormat="1" applyFont="1" applyFill="1" applyAlignment="1">
      <alignment horizontal="center" vertical="center"/>
    </xf>
    <xf numFmtId="0" fontId="69" fillId="44" borderId="19" xfId="0" applyNumberFormat="1" applyFont="1" applyFill="1" applyBorder="1" applyAlignment="1">
      <alignment horizontal="center" vertical="center"/>
    </xf>
    <xf numFmtId="0" fontId="69" fillId="44" borderId="10" xfId="0" applyNumberFormat="1" applyFont="1" applyFill="1" applyBorder="1" applyAlignment="1">
      <alignment horizontal="center" vertical="center" wrapText="1"/>
    </xf>
    <xf numFmtId="0" fontId="69" fillId="44" borderId="10" xfId="0" applyNumberFormat="1" applyFont="1" applyFill="1" applyBorder="1" applyAlignment="1">
      <alignment horizontal="right" vertical="center" wrapText="1"/>
    </xf>
    <xf numFmtId="0" fontId="70" fillId="0" borderId="10" xfId="0" applyNumberFormat="1" applyFont="1" applyBorder="1" applyAlignment="1">
      <alignment horizontal="center" vertical="center" readingOrder="2"/>
    </xf>
    <xf numFmtId="0" fontId="68" fillId="0" borderId="17" xfId="0" applyNumberFormat="1" applyFont="1" applyBorder="1" applyAlignment="1">
      <alignment/>
    </xf>
    <xf numFmtId="0" fontId="9" fillId="0" borderId="33" xfId="0" applyNumberFormat="1" applyFont="1" applyBorder="1" applyAlignment="1">
      <alignment horizontal="center" vertical="center" wrapText="1"/>
    </xf>
    <xf numFmtId="0" fontId="69" fillId="34" borderId="10" xfId="0" applyNumberFormat="1" applyFont="1" applyFill="1" applyBorder="1" applyAlignment="1">
      <alignment readingOrder="2"/>
    </xf>
    <xf numFmtId="0" fontId="9" fillId="0" borderId="25"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24"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67" fillId="33" borderId="10" xfId="52" applyNumberFormat="1" applyFont="1" applyFill="1" applyBorder="1" applyAlignment="1" applyProtection="1">
      <alignment horizontal="center" vertical="center" readingOrder="2"/>
      <protection locked="0"/>
    </xf>
    <xf numFmtId="0" fontId="0" fillId="47" borderId="0" xfId="0" applyNumberFormat="1" applyFill="1" applyAlignment="1" applyProtection="1">
      <alignment/>
      <protection locked="0"/>
    </xf>
    <xf numFmtId="0" fontId="0" fillId="0" borderId="0" xfId="0" applyNumberFormat="1" applyAlignment="1" applyProtection="1">
      <alignment/>
      <protection locked="0"/>
    </xf>
    <xf numFmtId="0" fontId="68" fillId="0" borderId="0" xfId="0" applyNumberFormat="1" applyFont="1" applyAlignment="1" applyProtection="1">
      <alignment readingOrder="2"/>
      <protection locked="0"/>
    </xf>
    <xf numFmtId="0" fontId="69" fillId="7" borderId="10" xfId="0" applyNumberFormat="1" applyFont="1" applyFill="1" applyBorder="1" applyAlignment="1" applyProtection="1">
      <alignment horizontal="center" vertical="center" readingOrder="2"/>
      <protection/>
    </xf>
    <xf numFmtId="0" fontId="69" fillId="7" borderId="10" xfId="0" applyNumberFormat="1" applyFont="1" applyFill="1" applyBorder="1" applyAlignment="1" applyProtection="1">
      <alignment horizontal="right" vertical="center" readingOrder="2"/>
      <protection/>
    </xf>
    <xf numFmtId="0" fontId="0" fillId="0" borderId="0" xfId="0" applyNumberFormat="1" applyAlignment="1" applyProtection="1">
      <alignment/>
      <protection/>
    </xf>
    <xf numFmtId="0" fontId="70" fillId="0" borderId="0" xfId="0" applyNumberFormat="1" applyFont="1" applyAlignment="1" applyProtection="1">
      <alignment horizontal="center" vertical="center" readingOrder="2"/>
      <protection/>
    </xf>
    <xf numFmtId="0" fontId="71" fillId="7" borderId="10" xfId="0" applyNumberFormat="1" applyFont="1" applyFill="1" applyBorder="1" applyAlignment="1" applyProtection="1">
      <alignment horizontal="center" vertical="center" readingOrder="2"/>
      <protection/>
    </xf>
    <xf numFmtId="0" fontId="68" fillId="0" borderId="10" xfId="0" applyNumberFormat="1" applyFont="1" applyBorder="1" applyAlignment="1" applyProtection="1">
      <alignment horizontal="center" readingOrder="2"/>
      <protection/>
    </xf>
    <xf numFmtId="0" fontId="0" fillId="0" borderId="0" xfId="0" applyNumberFormat="1" applyAlignment="1" applyProtection="1">
      <alignment horizontal="center" vertical="center"/>
      <protection/>
    </xf>
    <xf numFmtId="0" fontId="72" fillId="0" borderId="0" xfId="0" applyNumberFormat="1" applyFont="1" applyBorder="1" applyAlignment="1" applyProtection="1">
      <alignment horizontal="right" vertical="center" readingOrder="2"/>
      <protection/>
    </xf>
    <xf numFmtId="0" fontId="69" fillId="34" borderId="10" xfId="0" applyNumberFormat="1" applyFont="1" applyFill="1" applyBorder="1" applyAlignment="1" applyProtection="1">
      <alignment horizontal="center" vertical="center" readingOrder="2"/>
      <protection/>
    </xf>
    <xf numFmtId="0" fontId="69" fillId="0" borderId="0" xfId="0" applyNumberFormat="1" applyFont="1" applyAlignment="1" applyProtection="1">
      <alignment horizontal="center" vertical="center" readingOrder="2"/>
      <protection/>
    </xf>
    <xf numFmtId="0" fontId="68" fillId="0" borderId="10" xfId="0" applyNumberFormat="1" applyFont="1" applyBorder="1" applyAlignment="1" applyProtection="1">
      <alignment horizontal="center" vertical="center" readingOrder="2"/>
      <protection/>
    </xf>
    <xf numFmtId="0" fontId="69" fillId="35" borderId="10" xfId="0" applyNumberFormat="1" applyFont="1" applyFill="1" applyBorder="1" applyAlignment="1" applyProtection="1">
      <alignment horizontal="center" vertical="center" wrapText="1"/>
      <protection/>
    </xf>
    <xf numFmtId="0" fontId="68" fillId="0" borderId="10" xfId="0" applyNumberFormat="1" applyFont="1" applyBorder="1" applyAlignment="1" applyProtection="1">
      <alignment horizontal="center" vertical="center" wrapText="1"/>
      <protection/>
    </xf>
    <xf numFmtId="0" fontId="74" fillId="35" borderId="10" xfId="0" applyNumberFormat="1" applyFont="1" applyFill="1" applyBorder="1" applyAlignment="1" applyProtection="1">
      <alignment horizontal="center" vertical="center" readingOrder="2"/>
      <protection/>
    </xf>
    <xf numFmtId="0" fontId="70" fillId="0" borderId="0" xfId="0" applyNumberFormat="1" applyFont="1" applyBorder="1" applyAlignment="1" applyProtection="1">
      <alignment horizontal="center" vertical="center" readingOrder="2"/>
      <protection/>
    </xf>
    <xf numFmtId="0" fontId="69" fillId="35" borderId="10" xfId="0" applyNumberFormat="1" applyFont="1" applyFill="1" applyBorder="1" applyAlignment="1" applyProtection="1">
      <alignment horizontal="center" vertical="center"/>
      <protection/>
    </xf>
    <xf numFmtId="0" fontId="68" fillId="0" borderId="10" xfId="0" applyNumberFormat="1" applyFont="1" applyBorder="1" applyAlignment="1" applyProtection="1">
      <alignment horizontal="center" vertical="center"/>
      <protection/>
    </xf>
    <xf numFmtId="0" fontId="69" fillId="36" borderId="10" xfId="0" applyNumberFormat="1" applyFont="1" applyFill="1" applyBorder="1" applyAlignment="1" applyProtection="1">
      <alignment horizontal="center" vertical="center" readingOrder="2"/>
      <protection/>
    </xf>
    <xf numFmtId="0" fontId="69" fillId="36" borderId="11" xfId="0" applyNumberFormat="1" applyFont="1" applyFill="1" applyBorder="1" applyAlignment="1" applyProtection="1">
      <alignment horizontal="center" vertical="center" readingOrder="2"/>
      <protection/>
    </xf>
    <xf numFmtId="0" fontId="74" fillId="36" borderId="10" xfId="0" applyNumberFormat="1" applyFont="1" applyFill="1" applyBorder="1" applyAlignment="1" applyProtection="1">
      <alignment horizontal="center" vertical="center" readingOrder="2"/>
      <protection/>
    </xf>
    <xf numFmtId="0" fontId="69" fillId="35" borderId="10" xfId="0" applyNumberFormat="1" applyFont="1" applyFill="1" applyBorder="1" applyAlignment="1" applyProtection="1">
      <alignment horizontal="center" vertical="center" readingOrder="2"/>
      <protection/>
    </xf>
    <xf numFmtId="0" fontId="0" fillId="0" borderId="0" xfId="0" applyNumberFormat="1" applyFont="1" applyBorder="1" applyAlignment="1" applyProtection="1">
      <alignment horizontal="center" vertical="center" wrapText="1" readingOrder="2"/>
      <protection/>
    </xf>
    <xf numFmtId="0" fontId="73" fillId="0" borderId="0" xfId="0" applyNumberFormat="1" applyFont="1" applyBorder="1" applyAlignment="1" applyProtection="1">
      <alignment horizontal="center" vertical="center" wrapText="1" readingOrder="2"/>
      <protection/>
    </xf>
    <xf numFmtId="0" fontId="0" fillId="0" borderId="0" xfId="0" applyNumberFormat="1" applyBorder="1" applyAlignment="1" applyProtection="1">
      <alignment horizontal="center" vertical="center" readingOrder="2"/>
      <protection/>
    </xf>
    <xf numFmtId="0" fontId="72" fillId="0" borderId="0" xfId="0" applyNumberFormat="1" applyFont="1" applyBorder="1" applyAlignment="1" applyProtection="1">
      <alignment horizontal="center" vertical="center" readingOrder="2"/>
      <protection/>
    </xf>
    <xf numFmtId="0" fontId="75" fillId="35" borderId="10" xfId="0" applyNumberFormat="1" applyFont="1" applyFill="1" applyBorder="1" applyAlignment="1" applyProtection="1">
      <alignment horizontal="center" vertical="center" wrapText="1"/>
      <protection/>
    </xf>
    <xf numFmtId="0" fontId="68" fillId="0" borderId="0" xfId="0" applyNumberFormat="1" applyFont="1" applyBorder="1" applyAlignment="1" applyProtection="1">
      <alignment horizontal="center" vertical="center" readingOrder="2"/>
      <protection/>
    </xf>
    <xf numFmtId="0" fontId="69" fillId="35" borderId="10" xfId="0" applyNumberFormat="1" applyFont="1" applyFill="1" applyBorder="1" applyAlignment="1" applyProtection="1">
      <alignment horizontal="center" vertical="center" shrinkToFit="1"/>
      <protection/>
    </xf>
    <xf numFmtId="0" fontId="68" fillId="0" borderId="0" xfId="0" applyNumberFormat="1" applyFont="1" applyAlignment="1" applyProtection="1">
      <alignment readingOrder="2"/>
      <protection/>
    </xf>
    <xf numFmtId="0" fontId="82" fillId="32" borderId="10" xfId="0" applyNumberFormat="1" applyFont="1" applyFill="1" applyBorder="1" applyAlignment="1" applyProtection="1">
      <alignment horizontal="center" vertical="center"/>
      <protection/>
    </xf>
    <xf numFmtId="0" fontId="76" fillId="35" borderId="10" xfId="0" applyNumberFormat="1" applyFont="1" applyFill="1" applyBorder="1" applyAlignment="1" applyProtection="1">
      <alignment horizontal="center" vertical="center"/>
      <protection/>
    </xf>
    <xf numFmtId="0" fontId="74" fillId="35" borderId="10" xfId="0" applyNumberFormat="1" applyFont="1" applyFill="1" applyBorder="1" applyAlignment="1" applyProtection="1">
      <alignment horizontal="center" vertical="center" wrapText="1"/>
      <protection/>
    </xf>
    <xf numFmtId="0" fontId="69" fillId="35" borderId="10" xfId="0" applyNumberFormat="1" applyFont="1" applyFill="1" applyBorder="1" applyAlignment="1" applyProtection="1">
      <alignment horizontal="center" vertical="center" wrapText="1" readingOrder="2"/>
      <protection/>
    </xf>
    <xf numFmtId="0" fontId="0" fillId="38" borderId="0" xfId="0" applyNumberFormat="1" applyFill="1" applyAlignment="1" applyProtection="1">
      <alignment horizontal="center" vertical="center"/>
      <protection/>
    </xf>
    <xf numFmtId="0" fontId="0" fillId="38" borderId="0" xfId="0" applyNumberFormat="1" applyFill="1" applyAlignment="1" applyProtection="1">
      <alignment horizontal="center" vertical="center"/>
      <protection locked="0"/>
    </xf>
    <xf numFmtId="0" fontId="0" fillId="0" borderId="0" xfId="0" applyNumberFormat="1" applyAlignment="1" applyProtection="1">
      <alignment horizontal="center" vertical="center"/>
      <protection locked="0"/>
    </xf>
    <xf numFmtId="0" fontId="69" fillId="39" borderId="10" xfId="0" applyNumberFormat="1" applyFont="1" applyFill="1" applyBorder="1" applyAlignment="1" applyProtection="1">
      <alignment horizontal="center" vertical="center"/>
      <protection/>
    </xf>
    <xf numFmtId="0" fontId="69" fillId="39" borderId="10" xfId="0" applyNumberFormat="1" applyFont="1" applyFill="1" applyBorder="1" applyAlignment="1" applyProtection="1">
      <alignment horizontal="right" vertical="center"/>
      <protection/>
    </xf>
    <xf numFmtId="0" fontId="77" fillId="40" borderId="10" xfId="0" applyNumberFormat="1" applyFont="1" applyFill="1" applyBorder="1" applyAlignment="1" applyProtection="1">
      <alignment horizontal="center" vertical="center"/>
      <protection/>
    </xf>
    <xf numFmtId="0" fontId="70" fillId="40" borderId="10" xfId="0" applyNumberFormat="1" applyFont="1" applyFill="1" applyBorder="1" applyAlignment="1" applyProtection="1">
      <alignment horizontal="center" vertical="center"/>
      <protection/>
    </xf>
    <xf numFmtId="0" fontId="69" fillId="39" borderId="12" xfId="0" applyNumberFormat="1" applyFont="1" applyFill="1" applyBorder="1" applyAlignment="1" applyProtection="1">
      <alignment horizontal="center" vertical="center"/>
      <protection/>
    </xf>
    <xf numFmtId="0" fontId="69" fillId="39" borderId="13" xfId="0" applyNumberFormat="1" applyFont="1" applyFill="1" applyBorder="1" applyAlignment="1" applyProtection="1">
      <alignment horizontal="center" vertical="center"/>
      <protection/>
    </xf>
    <xf numFmtId="0" fontId="69" fillId="39" borderId="10" xfId="0" applyNumberFormat="1" applyFont="1" applyFill="1" applyBorder="1" applyAlignment="1" applyProtection="1">
      <alignment horizontal="center" vertical="center" wrapText="1"/>
      <protection/>
    </xf>
    <xf numFmtId="0" fontId="69" fillId="39" borderId="14" xfId="0" applyNumberFormat="1" applyFont="1" applyFill="1" applyBorder="1" applyAlignment="1" applyProtection="1">
      <alignment horizontal="center" vertical="center" wrapText="1"/>
      <protection/>
    </xf>
    <xf numFmtId="0" fontId="78" fillId="0" borderId="0" xfId="0" applyNumberFormat="1" applyFont="1" applyBorder="1" applyAlignment="1" applyProtection="1">
      <alignment horizontal="center" vertical="center" wrapText="1"/>
      <protection/>
    </xf>
    <xf numFmtId="0" fontId="78" fillId="0" borderId="0" xfId="0" applyNumberFormat="1" applyFont="1" applyBorder="1" applyAlignment="1" applyProtection="1">
      <alignment horizontal="center" vertical="center"/>
      <protection/>
    </xf>
    <xf numFmtId="0" fontId="0" fillId="0" borderId="0" xfId="0" applyNumberFormat="1" applyBorder="1" applyAlignment="1" applyProtection="1">
      <alignment vertical="center"/>
      <protection/>
    </xf>
    <xf numFmtId="0" fontId="76" fillId="39" borderId="10" xfId="0" applyNumberFormat="1" applyFont="1" applyFill="1" applyBorder="1" applyAlignment="1" applyProtection="1">
      <alignment horizontal="center" vertical="center" wrapText="1"/>
      <protection/>
    </xf>
    <xf numFmtId="0" fontId="68" fillId="41" borderId="10" xfId="0" applyNumberFormat="1" applyFont="1" applyFill="1" applyBorder="1" applyAlignment="1" applyProtection="1">
      <alignment horizontal="center" readingOrder="2"/>
      <protection/>
    </xf>
    <xf numFmtId="0" fontId="69" fillId="42" borderId="10" xfId="0" applyNumberFormat="1" applyFont="1" applyFill="1" applyBorder="1" applyAlignment="1" applyProtection="1">
      <alignment horizontal="center" vertical="center"/>
      <protection/>
    </xf>
    <xf numFmtId="0" fontId="77" fillId="0" borderId="14" xfId="0" applyNumberFormat="1" applyFont="1" applyBorder="1" applyAlignment="1" applyProtection="1">
      <alignment horizontal="center" vertical="center"/>
      <protection/>
    </xf>
    <xf numFmtId="0" fontId="78" fillId="0" borderId="14" xfId="0" applyNumberFormat="1" applyFont="1" applyBorder="1" applyAlignment="1" applyProtection="1">
      <alignment horizontal="center" vertical="center"/>
      <protection/>
    </xf>
    <xf numFmtId="0" fontId="79" fillId="0" borderId="16" xfId="0" applyNumberFormat="1" applyFont="1" applyBorder="1" applyAlignment="1" applyProtection="1">
      <alignment horizontal="right" vertical="center" readingOrder="2"/>
      <protection/>
    </xf>
    <xf numFmtId="0" fontId="78" fillId="0" borderId="17" xfId="0" applyNumberFormat="1" applyFont="1" applyBorder="1" applyAlignment="1" applyProtection="1">
      <alignment horizontal="center" vertical="center"/>
      <protection/>
    </xf>
    <xf numFmtId="0" fontId="68" fillId="38" borderId="0" xfId="0" applyNumberFormat="1" applyFont="1" applyFill="1" applyBorder="1" applyAlignment="1" applyProtection="1">
      <alignment horizontal="center" readingOrder="2"/>
      <protection/>
    </xf>
    <xf numFmtId="0" fontId="0" fillId="38" borderId="0" xfId="0" applyNumberFormat="1" applyFill="1" applyBorder="1" applyAlignment="1" applyProtection="1">
      <alignment horizontal="center" vertical="center"/>
      <protection/>
    </xf>
    <xf numFmtId="0" fontId="0" fillId="38" borderId="0" xfId="0" applyNumberFormat="1" applyFill="1" applyBorder="1" applyAlignment="1" applyProtection="1">
      <alignment horizontal="center" vertical="center"/>
      <protection locked="0"/>
    </xf>
    <xf numFmtId="0" fontId="69" fillId="43" borderId="10" xfId="0" applyNumberFormat="1" applyFont="1" applyFill="1" applyBorder="1" applyAlignment="1" applyProtection="1">
      <alignment horizontal="center" vertical="center"/>
      <protection/>
    </xf>
    <xf numFmtId="0" fontId="69" fillId="43" borderId="14" xfId="0" applyNumberFormat="1" applyFont="1" applyFill="1" applyBorder="1" applyAlignment="1" applyProtection="1">
      <alignment horizontal="center" vertical="center"/>
      <protection/>
    </xf>
    <xf numFmtId="0" fontId="80" fillId="0" borderId="14" xfId="0" applyNumberFormat="1" applyFont="1" applyBorder="1" applyAlignment="1" applyProtection="1">
      <alignment horizontal="center" vertical="center"/>
      <protection/>
    </xf>
    <xf numFmtId="0" fontId="80" fillId="0" borderId="18" xfId="0" applyNumberFormat="1" applyFont="1" applyBorder="1" applyAlignment="1" applyProtection="1">
      <alignment horizontal="center" vertical="center"/>
      <protection/>
    </xf>
    <xf numFmtId="0" fontId="79" fillId="0" borderId="0" xfId="0" applyNumberFormat="1" applyFont="1" applyBorder="1" applyAlignment="1" applyProtection="1">
      <alignment horizontal="right" vertical="center" readingOrder="2"/>
      <protection/>
    </xf>
    <xf numFmtId="0" fontId="0" fillId="0" borderId="0" xfId="0" applyNumberFormat="1" applyBorder="1" applyAlignment="1" applyProtection="1">
      <alignment horizontal="center" vertical="center"/>
      <protection/>
    </xf>
    <xf numFmtId="0" fontId="68" fillId="0" borderId="0" xfId="0" applyNumberFormat="1" applyFont="1" applyBorder="1" applyAlignment="1" applyProtection="1">
      <alignment readingOrder="2"/>
      <protection/>
    </xf>
    <xf numFmtId="0" fontId="80" fillId="43" borderId="14" xfId="0" applyNumberFormat="1" applyFont="1" applyFill="1" applyBorder="1" applyAlignment="1" applyProtection="1">
      <alignment horizontal="center" vertical="center"/>
      <protection/>
    </xf>
    <xf numFmtId="0" fontId="69" fillId="43" borderId="17" xfId="0" applyNumberFormat="1" applyFont="1" applyFill="1" applyBorder="1" applyAlignment="1" applyProtection="1">
      <alignment horizontal="center" vertical="center"/>
      <protection/>
    </xf>
    <xf numFmtId="0" fontId="0" fillId="0" borderId="17" xfId="0" applyNumberFormat="1" applyBorder="1" applyAlignment="1" applyProtection="1">
      <alignment horizontal="center" vertical="center"/>
      <protection/>
    </xf>
    <xf numFmtId="0" fontId="68" fillId="0" borderId="0" xfId="0" applyNumberFormat="1" applyFont="1" applyAlignment="1" applyProtection="1">
      <alignment/>
      <protection/>
    </xf>
    <xf numFmtId="0" fontId="22" fillId="7" borderId="19" xfId="0" applyNumberFormat="1" applyFont="1" applyFill="1" applyBorder="1" applyAlignment="1" applyProtection="1">
      <alignment horizontal="center" vertical="center" wrapText="1"/>
      <protection/>
    </xf>
    <xf numFmtId="0" fontId="22" fillId="7" borderId="10" xfId="0" applyNumberFormat="1" applyFont="1" applyFill="1" applyBorder="1" applyAlignment="1" applyProtection="1">
      <alignment horizontal="center" vertical="center" wrapText="1"/>
      <protection/>
    </xf>
    <xf numFmtId="0" fontId="22" fillId="7" borderId="20" xfId="0" applyNumberFormat="1" applyFont="1" applyFill="1" applyBorder="1" applyAlignment="1" applyProtection="1">
      <alignment horizontal="center" vertical="center" wrapText="1"/>
      <protection/>
    </xf>
    <xf numFmtId="0" fontId="22" fillId="7" borderId="21" xfId="0" applyNumberFormat="1" applyFont="1" applyFill="1" applyBorder="1" applyAlignment="1" applyProtection="1">
      <alignment horizontal="center" vertical="center" wrapText="1"/>
      <protection/>
    </xf>
    <xf numFmtId="0" fontId="9" fillId="0" borderId="25" xfId="0" applyNumberFormat="1" applyFont="1" applyBorder="1" applyAlignment="1" applyProtection="1">
      <alignment horizontal="center" vertical="center" wrapText="1"/>
      <protection/>
    </xf>
    <xf numFmtId="0" fontId="68" fillId="7" borderId="10" xfId="0" applyNumberFormat="1" applyFont="1" applyFill="1" applyBorder="1" applyAlignment="1" applyProtection="1">
      <alignment horizontal="center" vertical="center" readingOrder="2"/>
      <protection/>
    </xf>
    <xf numFmtId="0" fontId="68" fillId="0" borderId="17" xfId="0" applyNumberFormat="1" applyFont="1" applyBorder="1" applyAlignment="1" applyProtection="1">
      <alignment horizontal="center" vertical="center" readingOrder="2"/>
      <protection/>
    </xf>
    <xf numFmtId="0" fontId="68" fillId="7" borderId="10" xfId="0" applyNumberFormat="1" applyFont="1" applyFill="1" applyBorder="1" applyAlignment="1" applyProtection="1">
      <alignment horizontal="center" vertical="center"/>
      <protection/>
    </xf>
    <xf numFmtId="0" fontId="9" fillId="7" borderId="10" xfId="0" applyNumberFormat="1" applyFont="1" applyFill="1" applyBorder="1" applyAlignment="1" applyProtection="1">
      <alignment horizontal="center" vertical="center"/>
      <protection/>
    </xf>
    <xf numFmtId="0" fontId="26" fillId="7" borderId="10" xfId="0" applyNumberFormat="1" applyFont="1" applyFill="1" applyBorder="1" applyAlignment="1" applyProtection="1">
      <alignment horizontal="center" vertical="center" wrapText="1"/>
      <protection/>
    </xf>
    <xf numFmtId="0" fontId="9" fillId="0" borderId="10" xfId="0" applyNumberFormat="1" applyFont="1" applyBorder="1" applyAlignment="1" applyProtection="1">
      <alignment horizontal="center" vertical="center" wrapText="1"/>
      <protection/>
    </xf>
    <xf numFmtId="0" fontId="9" fillId="7" borderId="10"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center" vertical="center" wrapText="1"/>
      <protection/>
    </xf>
    <xf numFmtId="0" fontId="24" fillId="0" borderId="0" xfId="0" applyNumberFormat="1" applyFont="1" applyBorder="1" applyAlignment="1" applyProtection="1">
      <alignment horizontal="center" vertical="center" wrapText="1"/>
      <protection/>
    </xf>
    <xf numFmtId="0" fontId="68" fillId="0" borderId="0" xfId="0" applyNumberFormat="1" applyFont="1" applyAlignment="1" applyProtection="1">
      <alignment horizontal="center" vertical="center"/>
      <protection/>
    </xf>
    <xf numFmtId="0" fontId="9" fillId="0" borderId="0" xfId="0" applyNumberFormat="1" applyFont="1" applyAlignment="1" applyProtection="1">
      <alignment horizontal="center" vertical="center" wrapText="1"/>
      <protection/>
    </xf>
    <xf numFmtId="0" fontId="9" fillId="5" borderId="10" xfId="0" applyNumberFormat="1" applyFont="1" applyFill="1" applyBorder="1" applyAlignment="1" applyProtection="1">
      <alignment horizontal="center" vertical="center" wrapText="1"/>
      <protection/>
    </xf>
    <xf numFmtId="0" fontId="9" fillId="4" borderId="10" xfId="0" applyNumberFormat="1" applyFont="1" applyFill="1" applyBorder="1" applyAlignment="1" applyProtection="1">
      <alignment horizontal="center" vertical="center" wrapText="1"/>
      <protection/>
    </xf>
    <xf numFmtId="0" fontId="68" fillId="4" borderId="10" xfId="0" applyNumberFormat="1" applyFont="1" applyFill="1" applyBorder="1" applyAlignment="1" applyProtection="1">
      <alignment horizontal="center" vertical="center"/>
      <protection/>
    </xf>
    <xf numFmtId="0" fontId="68" fillId="0" borderId="10" xfId="0" applyNumberFormat="1" applyFont="1" applyBorder="1" applyAlignment="1" applyProtection="1">
      <alignment readingOrder="2"/>
      <protection/>
    </xf>
    <xf numFmtId="0" fontId="26" fillId="7" borderId="27" xfId="0" applyNumberFormat="1" applyFont="1" applyFill="1" applyBorder="1" applyAlignment="1" applyProtection="1">
      <alignment horizontal="center" vertical="center" wrapText="1"/>
      <protection/>
    </xf>
    <xf numFmtId="0" fontId="22" fillId="7" borderId="28" xfId="0" applyNumberFormat="1" applyFont="1" applyFill="1" applyBorder="1" applyAlignment="1" applyProtection="1">
      <alignment horizontal="center" vertical="center" wrapText="1"/>
      <protection/>
    </xf>
    <xf numFmtId="0" fontId="26" fillId="7" borderId="0" xfId="0" applyNumberFormat="1" applyFont="1" applyFill="1" applyBorder="1" applyAlignment="1" applyProtection="1">
      <alignment horizontal="center" vertical="center" wrapText="1"/>
      <protection/>
    </xf>
    <xf numFmtId="0" fontId="26" fillId="7" borderId="17" xfId="0" applyNumberFormat="1" applyFont="1" applyFill="1" applyBorder="1" applyAlignment="1" applyProtection="1">
      <alignment horizontal="center" vertical="center" wrapText="1"/>
      <protection/>
    </xf>
    <xf numFmtId="0" fontId="22" fillId="7" borderId="17" xfId="0" applyNumberFormat="1" applyFont="1" applyFill="1" applyBorder="1" applyAlignment="1" applyProtection="1">
      <alignment horizontal="center" vertical="center" wrapText="1"/>
      <protection/>
    </xf>
    <xf numFmtId="0" fontId="22" fillId="7" borderId="27" xfId="0" applyNumberFormat="1" applyFont="1" applyFill="1" applyBorder="1" applyAlignment="1" applyProtection="1">
      <alignment horizontal="center" vertical="center" wrapText="1"/>
      <protection/>
    </xf>
    <xf numFmtId="0" fontId="69" fillId="7" borderId="10" xfId="0" applyNumberFormat="1" applyFont="1" applyFill="1" applyBorder="1" applyAlignment="1" applyProtection="1">
      <alignment horizontal="center" vertical="center"/>
      <protection/>
    </xf>
    <xf numFmtId="0" fontId="9" fillId="0" borderId="0" xfId="0" applyNumberFormat="1" applyFont="1" applyBorder="1" applyAlignment="1" applyProtection="1">
      <alignment horizontal="center" vertical="center" wrapText="1" readingOrder="2"/>
      <protection/>
    </xf>
    <xf numFmtId="0" fontId="68" fillId="44" borderId="10" xfId="0" applyNumberFormat="1" applyFont="1" applyFill="1" applyBorder="1" applyAlignment="1" applyProtection="1">
      <alignment horizontal="center" vertical="center"/>
      <protection/>
    </xf>
    <xf numFmtId="0" fontId="68" fillId="45" borderId="10" xfId="0" applyNumberFormat="1" applyFont="1" applyFill="1" applyBorder="1" applyAlignment="1" applyProtection="1">
      <alignment horizontal="center" vertical="center"/>
      <protection/>
    </xf>
    <xf numFmtId="0" fontId="68" fillId="0" borderId="17" xfId="0" applyNumberFormat="1" applyFont="1" applyBorder="1" applyAlignment="1" applyProtection="1">
      <alignment horizontal="center" vertical="center"/>
      <protection/>
    </xf>
    <xf numFmtId="0" fontId="68" fillId="0" borderId="34" xfId="0" applyNumberFormat="1" applyFont="1" applyBorder="1" applyAlignment="1" applyProtection="1">
      <alignment horizontal="center" vertical="center"/>
      <protection/>
    </xf>
    <xf numFmtId="0" fontId="0" fillId="38" borderId="0" xfId="0" applyNumberFormat="1" applyFill="1" applyBorder="1" applyAlignment="1" applyProtection="1">
      <alignment horizontal="center"/>
      <protection/>
    </xf>
    <xf numFmtId="0" fontId="69" fillId="45" borderId="10" xfId="0" applyNumberFormat="1" applyFont="1" applyFill="1" applyBorder="1" applyAlignment="1" applyProtection="1">
      <alignment horizontal="center" vertical="center"/>
      <protection/>
    </xf>
    <xf numFmtId="0" fontId="69" fillId="45" borderId="10" xfId="0" applyNumberFormat="1" applyFont="1" applyFill="1" applyBorder="1" applyAlignment="1" applyProtection="1">
      <alignment horizontal="right" vertical="center" wrapText="1"/>
      <protection/>
    </xf>
    <xf numFmtId="0" fontId="69" fillId="45" borderId="17" xfId="0" applyNumberFormat="1" applyFont="1" applyFill="1" applyBorder="1" applyAlignment="1" applyProtection="1">
      <alignment horizontal="center" vertical="center"/>
      <protection/>
    </xf>
    <xf numFmtId="0" fontId="69" fillId="45" borderId="17" xfId="0" applyNumberFormat="1" applyFont="1" applyFill="1" applyBorder="1" applyAlignment="1" applyProtection="1">
      <alignment horizontal="right" vertical="center" wrapText="1"/>
      <protection/>
    </xf>
    <xf numFmtId="0" fontId="69" fillId="45" borderId="10" xfId="0" applyNumberFormat="1" applyFont="1" applyFill="1" applyBorder="1" applyAlignment="1" applyProtection="1">
      <alignment horizontal="center" vertical="center" wrapText="1"/>
      <protection/>
    </xf>
    <xf numFmtId="0" fontId="68" fillId="45" borderId="10" xfId="0" applyNumberFormat="1" applyFont="1" applyFill="1" applyBorder="1" applyAlignment="1" applyProtection="1">
      <alignment horizontal="center" vertical="center" wrapText="1"/>
      <protection/>
    </xf>
    <xf numFmtId="0" fontId="69" fillId="45" borderId="10" xfId="0" applyNumberFormat="1" applyFont="1" applyFill="1" applyBorder="1" applyAlignment="1" applyProtection="1">
      <alignment horizontal="center" vertical="center" readingOrder="2"/>
      <protection/>
    </xf>
    <xf numFmtId="0" fontId="69" fillId="45" borderId="17" xfId="0" applyNumberFormat="1" applyFont="1" applyFill="1" applyBorder="1" applyAlignment="1" applyProtection="1">
      <alignment horizontal="center" vertical="center" wrapText="1"/>
      <protection/>
    </xf>
    <xf numFmtId="0" fontId="68" fillId="38" borderId="0" xfId="0" applyNumberFormat="1" applyFont="1" applyFill="1" applyBorder="1" applyAlignment="1" applyProtection="1">
      <alignment horizontal="center" vertical="center" readingOrder="2"/>
      <protection/>
    </xf>
    <xf numFmtId="0" fontId="69" fillId="46" borderId="10" xfId="0" applyNumberFormat="1" applyFont="1" applyFill="1" applyBorder="1" applyAlignment="1" applyProtection="1">
      <alignment horizontal="center" vertical="center"/>
      <protection/>
    </xf>
    <xf numFmtId="0" fontId="69" fillId="46" borderId="10" xfId="0" applyNumberFormat="1" applyFont="1" applyFill="1" applyBorder="1" applyAlignment="1" applyProtection="1">
      <alignment horizontal="right" vertical="center"/>
      <protection/>
    </xf>
    <xf numFmtId="0" fontId="69" fillId="46" borderId="17" xfId="0" applyNumberFormat="1" applyFont="1" applyFill="1" applyBorder="1" applyAlignment="1" applyProtection="1">
      <alignment horizontal="center" vertical="center"/>
      <protection/>
    </xf>
    <xf numFmtId="0" fontId="69" fillId="46" borderId="17" xfId="0" applyNumberFormat="1" applyFont="1" applyFill="1" applyBorder="1" applyAlignment="1" applyProtection="1">
      <alignment horizontal="right" vertical="center"/>
      <protection/>
    </xf>
    <xf numFmtId="0" fontId="69" fillId="44" borderId="20" xfId="0" applyNumberFormat="1" applyFont="1" applyFill="1" applyBorder="1" applyAlignment="1" applyProtection="1">
      <alignment horizontal="center" vertical="center"/>
      <protection/>
    </xf>
    <xf numFmtId="0" fontId="69" fillId="44" borderId="10" xfId="0" applyNumberFormat="1" applyFont="1" applyFill="1" applyBorder="1" applyAlignment="1" applyProtection="1">
      <alignment horizontal="center" vertical="center"/>
      <protection/>
    </xf>
    <xf numFmtId="0" fontId="69" fillId="44" borderId="0" xfId="0" applyNumberFormat="1" applyFont="1" applyFill="1" applyAlignment="1" applyProtection="1">
      <alignment horizontal="center" vertical="center"/>
      <protection/>
    </xf>
    <xf numFmtId="0" fontId="69" fillId="44" borderId="19" xfId="0" applyNumberFormat="1" applyFont="1" applyFill="1" applyBorder="1" applyAlignment="1" applyProtection="1">
      <alignment horizontal="center" vertical="center"/>
      <protection/>
    </xf>
    <xf numFmtId="0" fontId="69" fillId="44" borderId="10" xfId="0" applyNumberFormat="1" applyFont="1" applyFill="1" applyBorder="1" applyAlignment="1" applyProtection="1">
      <alignment horizontal="center" vertical="center" wrapText="1"/>
      <protection/>
    </xf>
    <xf numFmtId="0" fontId="69" fillId="44" borderId="10" xfId="0" applyNumberFormat="1" applyFont="1" applyFill="1" applyBorder="1" applyAlignment="1" applyProtection="1">
      <alignment horizontal="right" vertical="center" wrapText="1"/>
      <protection/>
    </xf>
    <xf numFmtId="0" fontId="65" fillId="0" borderId="0" xfId="0" applyNumberFormat="1" applyFont="1" applyAlignment="1">
      <alignment vertical="top" wrapText="1"/>
    </xf>
    <xf numFmtId="0" fontId="6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65" fillId="0" borderId="0" xfId="0" applyFont="1" applyAlignment="1">
      <alignment horizontal="center" vertical="top" wrapText="1"/>
    </xf>
    <xf numFmtId="0" fontId="0" fillId="0" borderId="0" xfId="0" applyAlignment="1">
      <alignment horizontal="center" vertical="top" wrapText="1"/>
    </xf>
    <xf numFmtId="0" fontId="65" fillId="0" borderId="0" xfId="0" applyNumberFormat="1" applyFont="1" applyAlignment="1">
      <alignment horizontal="center" vertical="top" wrapText="1"/>
    </xf>
    <xf numFmtId="0" fontId="0" fillId="0" borderId="36" xfId="0" applyBorder="1" applyAlignment="1">
      <alignment horizontal="center" vertical="top" wrapText="1"/>
    </xf>
    <xf numFmtId="0" fontId="0" fillId="0" borderId="42" xfId="0" applyBorder="1" applyAlignment="1">
      <alignment horizontal="center" vertical="top" wrapText="1"/>
    </xf>
    <xf numFmtId="0" fontId="59" fillId="0" borderId="43" xfId="52" applyNumberFormat="1" applyBorder="1" applyAlignment="1">
      <alignment horizontal="center" vertical="top" wrapText="1"/>
    </xf>
    <xf numFmtId="0" fontId="0" fillId="0" borderId="39" xfId="0" applyBorder="1" applyAlignment="1">
      <alignment horizontal="center" vertical="top" wrapText="1"/>
    </xf>
    <xf numFmtId="0" fontId="59" fillId="0" borderId="44" xfId="52" applyNumberFormat="1"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0" fontId="33" fillId="48" borderId="0" xfId="0" applyNumberFormat="1" applyFont="1" applyFill="1" applyBorder="1" applyAlignment="1">
      <alignment horizontal="right" vertical="center" readingOrder="2"/>
    </xf>
    <xf numFmtId="0" fontId="83" fillId="48" borderId="0" xfId="0" applyNumberFormat="1" applyFont="1" applyFill="1" applyAlignment="1">
      <alignment/>
    </xf>
    <xf numFmtId="0" fontId="9" fillId="48" borderId="0" xfId="0" applyNumberFormat="1" applyFont="1" applyFill="1" applyAlignment="1">
      <alignment readingOrder="2"/>
    </xf>
    <xf numFmtId="0" fontId="9" fillId="0" borderId="10" xfId="0" applyNumberFormat="1" applyFont="1" applyBorder="1" applyAlignment="1">
      <alignment horizontal="center" vertical="center" readingOrder="2"/>
    </xf>
    <xf numFmtId="164" fontId="23" fillId="0" borderId="10" xfId="0" applyNumberFormat="1" applyFont="1" applyBorder="1" applyAlignment="1">
      <alignment horizontal="center" vertical="center" wrapText="1"/>
    </xf>
    <xf numFmtId="0" fontId="34" fillId="0" borderId="10" xfId="0" applyNumberFormat="1" applyFont="1" applyBorder="1" applyAlignment="1">
      <alignment horizontal="center" vertical="center" wrapText="1"/>
    </xf>
    <xf numFmtId="0" fontId="82" fillId="6" borderId="10" xfId="0" applyNumberFormat="1" applyFont="1" applyFill="1" applyBorder="1" applyAlignment="1" applyProtection="1">
      <alignment horizontal="center" vertical="center" readingOrder="2"/>
      <protection locked="0"/>
    </xf>
    <xf numFmtId="0" fontId="69" fillId="5" borderId="10" xfId="0" applyNumberFormat="1" applyFont="1" applyFill="1" applyBorder="1" applyAlignment="1" applyProtection="1">
      <alignment horizontal="center" vertical="center" readingOrder="2"/>
      <protection locked="0"/>
    </xf>
    <xf numFmtId="0" fontId="71" fillId="49" borderId="10" xfId="0" applyNumberFormat="1" applyFont="1" applyFill="1" applyBorder="1" applyAlignment="1" applyProtection="1">
      <alignment horizontal="center" vertical="center" readingOrder="2"/>
      <protection/>
    </xf>
    <xf numFmtId="0" fontId="71" fillId="49" borderId="11" xfId="0" applyNumberFormat="1" applyFont="1" applyFill="1" applyBorder="1" applyAlignment="1" applyProtection="1">
      <alignment horizontal="center" vertical="center" readingOrder="2"/>
      <protection/>
    </xf>
    <xf numFmtId="0" fontId="80" fillId="35" borderId="17" xfId="0" applyNumberFormat="1" applyFont="1" applyFill="1" applyBorder="1" applyAlignment="1" applyProtection="1">
      <alignment horizontal="center" vertical="center" wrapText="1"/>
      <protection/>
    </xf>
    <xf numFmtId="0" fontId="80" fillId="35" borderId="34" xfId="0" applyNumberFormat="1" applyFont="1" applyFill="1" applyBorder="1" applyAlignment="1" applyProtection="1">
      <alignment horizontal="center" vertical="center" wrapText="1"/>
      <protection/>
    </xf>
    <xf numFmtId="0" fontId="80" fillId="35" borderId="11" xfId="0" applyNumberFormat="1" applyFont="1" applyFill="1" applyBorder="1" applyAlignment="1" applyProtection="1">
      <alignment horizontal="center" vertical="center" wrapText="1"/>
      <protection/>
    </xf>
    <xf numFmtId="0" fontId="69" fillId="35" borderId="27" xfId="0" applyNumberFormat="1" applyFont="1" applyFill="1" applyBorder="1" applyAlignment="1" applyProtection="1">
      <alignment horizontal="center" vertical="center" wrapText="1" readingOrder="2"/>
      <protection/>
    </xf>
    <xf numFmtId="0" fontId="69" fillId="35" borderId="46" xfId="0" applyNumberFormat="1" applyFont="1" applyFill="1" applyBorder="1" applyAlignment="1" applyProtection="1">
      <alignment horizontal="center" vertical="center" wrapText="1" readingOrder="2"/>
      <protection/>
    </xf>
    <xf numFmtId="0" fontId="69" fillId="35" borderId="28" xfId="0" applyNumberFormat="1" applyFont="1" applyFill="1" applyBorder="1" applyAlignment="1" applyProtection="1">
      <alignment horizontal="center" vertical="center" wrapText="1" readingOrder="2"/>
      <protection/>
    </xf>
    <xf numFmtId="0" fontId="69" fillId="35" borderId="10" xfId="0" applyNumberFormat="1" applyFont="1" applyFill="1" applyBorder="1" applyAlignment="1" applyProtection="1">
      <alignment horizontal="center" vertical="center" wrapText="1" readingOrder="2"/>
      <protection/>
    </xf>
    <xf numFmtId="0" fontId="69" fillId="44" borderId="10" xfId="0" applyNumberFormat="1" applyFont="1" applyFill="1" applyBorder="1" applyAlignment="1" applyProtection="1">
      <alignment horizontal="center" vertical="center" readingOrder="2"/>
      <protection/>
    </xf>
    <xf numFmtId="0" fontId="69" fillId="7" borderId="10" xfId="0" applyNumberFormat="1" applyFont="1" applyFill="1" applyBorder="1" applyAlignment="1" applyProtection="1">
      <alignment horizontal="center" vertical="center" readingOrder="2"/>
      <protection/>
    </xf>
    <xf numFmtId="0" fontId="74" fillId="7" borderId="10" xfId="0" applyNumberFormat="1" applyFont="1" applyFill="1" applyBorder="1" applyAlignment="1" applyProtection="1">
      <alignment horizontal="center" vertical="center" readingOrder="2"/>
      <protection/>
    </xf>
    <xf numFmtId="0" fontId="70" fillId="44" borderId="10" xfId="0" applyNumberFormat="1" applyFont="1" applyFill="1" applyBorder="1" applyAlignment="1" applyProtection="1">
      <alignment horizontal="center" vertical="center" readingOrder="2"/>
      <protection/>
    </xf>
    <xf numFmtId="0" fontId="71" fillId="7" borderId="46" xfId="0" applyNumberFormat="1" applyFont="1" applyFill="1" applyBorder="1" applyAlignment="1" applyProtection="1">
      <alignment horizontal="center" vertical="center" wrapText="1"/>
      <protection/>
    </xf>
    <xf numFmtId="0" fontId="69" fillId="35" borderId="10" xfId="0" applyNumberFormat="1" applyFont="1" applyFill="1" applyBorder="1" applyAlignment="1" applyProtection="1">
      <alignment horizontal="center" vertical="center" readingOrder="2"/>
      <protection/>
    </xf>
    <xf numFmtId="0" fontId="69" fillId="35" borderId="17" xfId="0" applyNumberFormat="1" applyFont="1" applyFill="1" applyBorder="1" applyAlignment="1" applyProtection="1">
      <alignment horizontal="center" vertical="center" readingOrder="2"/>
      <protection/>
    </xf>
    <xf numFmtId="0" fontId="69" fillId="35" borderId="11" xfId="0" applyNumberFormat="1" applyFont="1" applyFill="1" applyBorder="1" applyAlignment="1" applyProtection="1">
      <alignment horizontal="center" vertical="center" readingOrder="2"/>
      <protection/>
    </xf>
    <xf numFmtId="0" fontId="69" fillId="35" borderId="27" xfId="0" applyNumberFormat="1" applyFont="1" applyFill="1" applyBorder="1" applyAlignment="1" applyProtection="1">
      <alignment horizontal="center" vertical="center" readingOrder="2"/>
      <protection/>
    </xf>
    <xf numFmtId="0" fontId="69" fillId="35" borderId="28" xfId="0" applyNumberFormat="1" applyFont="1" applyFill="1" applyBorder="1" applyAlignment="1" applyProtection="1">
      <alignment horizontal="center" vertical="center" readingOrder="2"/>
      <protection/>
    </xf>
    <xf numFmtId="0" fontId="84" fillId="32" borderId="27" xfId="0" applyNumberFormat="1" applyFont="1" applyFill="1" applyBorder="1" applyAlignment="1" applyProtection="1">
      <alignment horizontal="center" vertical="center" readingOrder="2"/>
      <protection/>
    </xf>
    <xf numFmtId="0" fontId="84" fillId="32" borderId="46" xfId="0" applyNumberFormat="1" applyFont="1" applyFill="1" applyBorder="1" applyAlignment="1" applyProtection="1">
      <alignment horizontal="center" vertical="center" readingOrder="2"/>
      <protection/>
    </xf>
    <xf numFmtId="0" fontId="84" fillId="32" borderId="28" xfId="0" applyNumberFormat="1" applyFont="1" applyFill="1" applyBorder="1" applyAlignment="1" applyProtection="1">
      <alignment horizontal="center" vertical="center" readingOrder="2"/>
      <protection/>
    </xf>
    <xf numFmtId="0" fontId="69" fillId="35" borderId="46" xfId="0" applyNumberFormat="1" applyFont="1" applyFill="1" applyBorder="1" applyAlignment="1" applyProtection="1">
      <alignment horizontal="center" vertical="center" readingOrder="2"/>
      <protection/>
    </xf>
    <xf numFmtId="0" fontId="71" fillId="49" borderId="11" xfId="0" applyNumberFormat="1" applyFont="1" applyFill="1" applyBorder="1" applyAlignment="1" applyProtection="1">
      <alignment horizontal="center" readingOrder="2"/>
      <protection/>
    </xf>
    <xf numFmtId="0" fontId="69" fillId="39" borderId="10" xfId="0" applyNumberFormat="1" applyFont="1" applyFill="1" applyBorder="1" applyAlignment="1" applyProtection="1">
      <alignment horizontal="center" vertical="center"/>
      <protection/>
    </xf>
    <xf numFmtId="0" fontId="69" fillId="39" borderId="10" xfId="0" applyNumberFormat="1" applyFont="1" applyFill="1" applyBorder="1" applyAlignment="1" applyProtection="1">
      <alignment horizontal="center" vertical="center" wrapText="1"/>
      <protection/>
    </xf>
    <xf numFmtId="0" fontId="78" fillId="39" borderId="13" xfId="0" applyNumberFormat="1" applyFont="1" applyFill="1" applyBorder="1" applyAlignment="1" applyProtection="1">
      <alignment horizontal="center" vertical="center"/>
      <protection/>
    </xf>
    <xf numFmtId="0" fontId="78" fillId="39" borderId="47" xfId="0" applyNumberFormat="1" applyFont="1" applyFill="1" applyBorder="1" applyAlignment="1" applyProtection="1">
      <alignment horizontal="center" vertical="center"/>
      <protection/>
    </xf>
    <xf numFmtId="0" fontId="69" fillId="42" borderId="48" xfId="0" applyNumberFormat="1" applyFont="1" applyFill="1" applyBorder="1" applyAlignment="1" applyProtection="1">
      <alignment horizontal="center" vertical="center"/>
      <protection/>
    </xf>
    <xf numFmtId="0" fontId="69" fillId="42" borderId="49" xfId="0" applyNumberFormat="1" applyFont="1" applyFill="1" applyBorder="1" applyAlignment="1" applyProtection="1">
      <alignment horizontal="center" vertical="center"/>
      <protection/>
    </xf>
    <xf numFmtId="0" fontId="69" fillId="42" borderId="50" xfId="0" applyNumberFormat="1" applyFont="1" applyFill="1" applyBorder="1" applyAlignment="1" applyProtection="1">
      <alignment horizontal="center" vertical="center"/>
      <protection/>
    </xf>
    <xf numFmtId="0" fontId="69" fillId="42" borderId="26" xfId="0" applyNumberFormat="1" applyFont="1" applyFill="1" applyBorder="1" applyAlignment="1" applyProtection="1">
      <alignment horizontal="center" vertical="center"/>
      <protection/>
    </xf>
    <xf numFmtId="0" fontId="69" fillId="42" borderId="13" xfId="0" applyNumberFormat="1" applyFont="1" applyFill="1" applyBorder="1" applyAlignment="1" applyProtection="1">
      <alignment horizontal="center" vertical="center"/>
      <protection/>
    </xf>
    <xf numFmtId="0" fontId="69" fillId="42" borderId="47" xfId="0" applyNumberFormat="1" applyFont="1" applyFill="1" applyBorder="1" applyAlignment="1" applyProtection="1">
      <alignment horizontal="center" vertical="center"/>
      <protection/>
    </xf>
    <xf numFmtId="0" fontId="69" fillId="42" borderId="12" xfId="0" applyNumberFormat="1" applyFont="1" applyFill="1" applyBorder="1" applyAlignment="1" applyProtection="1">
      <alignment horizontal="center" vertical="center"/>
      <protection/>
    </xf>
    <xf numFmtId="0" fontId="69" fillId="42" borderId="51" xfId="0" applyNumberFormat="1" applyFont="1" applyFill="1" applyBorder="1" applyAlignment="1" applyProtection="1">
      <alignment horizontal="center" vertical="center"/>
      <protection/>
    </xf>
    <xf numFmtId="0" fontId="69" fillId="42" borderId="10" xfId="0" applyNumberFormat="1" applyFont="1" applyFill="1" applyBorder="1" applyAlignment="1" applyProtection="1">
      <alignment horizontal="center" vertical="center"/>
      <protection/>
    </xf>
    <xf numFmtId="0" fontId="69" fillId="42" borderId="19" xfId="0" applyNumberFormat="1" applyFont="1" applyFill="1" applyBorder="1" applyAlignment="1" applyProtection="1">
      <alignment horizontal="center" vertical="center"/>
      <protection/>
    </xf>
    <xf numFmtId="0" fontId="69" fillId="42" borderId="52" xfId="0" applyNumberFormat="1" applyFont="1" applyFill="1" applyBorder="1" applyAlignment="1" applyProtection="1">
      <alignment horizontal="center" vertical="center"/>
      <protection/>
    </xf>
    <xf numFmtId="0" fontId="69" fillId="42" borderId="53" xfId="0" applyNumberFormat="1" applyFont="1" applyFill="1" applyBorder="1" applyAlignment="1" applyProtection="1">
      <alignment horizontal="center" vertical="center"/>
      <protection/>
    </xf>
    <xf numFmtId="0" fontId="78" fillId="0" borderId="15" xfId="0" applyNumberFormat="1" applyFont="1" applyBorder="1" applyAlignment="1" applyProtection="1">
      <alignment horizontal="center" vertical="center"/>
      <protection/>
    </xf>
    <xf numFmtId="0" fontId="78" fillId="0" borderId="54" xfId="0" applyNumberFormat="1" applyFont="1" applyBorder="1" applyAlignment="1" applyProtection="1">
      <alignment horizontal="center" vertical="center"/>
      <protection/>
    </xf>
    <xf numFmtId="0" fontId="74" fillId="42" borderId="48" xfId="0" applyNumberFormat="1" applyFont="1" applyFill="1" applyBorder="1" applyAlignment="1" applyProtection="1">
      <alignment horizontal="center" vertical="center"/>
      <protection/>
    </xf>
    <xf numFmtId="0" fontId="74" fillId="42" borderId="49" xfId="0" applyNumberFormat="1" applyFont="1" applyFill="1" applyBorder="1" applyAlignment="1" applyProtection="1">
      <alignment horizontal="center" vertical="center"/>
      <protection/>
    </xf>
    <xf numFmtId="0" fontId="74" fillId="42" borderId="50" xfId="0" applyNumberFormat="1" applyFont="1" applyFill="1" applyBorder="1" applyAlignment="1" applyProtection="1">
      <alignment horizontal="center" vertical="center"/>
      <protection/>
    </xf>
    <xf numFmtId="0" fontId="74" fillId="42" borderId="26" xfId="0" applyNumberFormat="1" applyFont="1" applyFill="1" applyBorder="1" applyAlignment="1" applyProtection="1">
      <alignment horizontal="center" vertical="center"/>
      <protection/>
    </xf>
    <xf numFmtId="0" fontId="69" fillId="42" borderId="55" xfId="0" applyNumberFormat="1" applyFont="1" applyFill="1" applyBorder="1" applyAlignment="1" applyProtection="1">
      <alignment horizontal="center" vertical="center"/>
      <protection/>
    </xf>
    <xf numFmtId="0" fontId="69" fillId="42" borderId="56" xfId="0" applyNumberFormat="1" applyFont="1" applyFill="1" applyBorder="1" applyAlignment="1" applyProtection="1">
      <alignment horizontal="center" vertical="center"/>
      <protection/>
    </xf>
    <xf numFmtId="0" fontId="78" fillId="0" borderId="57" xfId="0" applyNumberFormat="1" applyFont="1" applyBorder="1" applyAlignment="1" applyProtection="1">
      <alignment horizontal="center" vertical="center"/>
      <protection/>
    </xf>
    <xf numFmtId="0" fontId="78" fillId="0" borderId="58" xfId="0" applyNumberFormat="1" applyFont="1" applyBorder="1" applyAlignment="1" applyProtection="1">
      <alignment horizontal="center" vertical="center"/>
      <protection/>
    </xf>
    <xf numFmtId="0" fontId="69" fillId="43" borderId="34" xfId="0" applyNumberFormat="1" applyFont="1" applyFill="1" applyBorder="1" applyAlignment="1" applyProtection="1">
      <alignment horizontal="center" vertical="center"/>
      <protection/>
    </xf>
    <xf numFmtId="0" fontId="68" fillId="43" borderId="34" xfId="0" applyNumberFormat="1" applyFont="1" applyFill="1" applyBorder="1" applyAlignment="1" applyProtection="1">
      <alignment/>
      <protection/>
    </xf>
    <xf numFmtId="0" fontId="68" fillId="43" borderId="11" xfId="0" applyNumberFormat="1" applyFont="1" applyFill="1" applyBorder="1" applyAlignment="1" applyProtection="1">
      <alignment/>
      <protection/>
    </xf>
    <xf numFmtId="0" fontId="69" fillId="43" borderId="59" xfId="0" applyNumberFormat="1" applyFont="1" applyFill="1" applyBorder="1" applyAlignment="1" applyProtection="1">
      <alignment horizontal="center" vertical="center"/>
      <protection/>
    </xf>
    <xf numFmtId="0" fontId="69" fillId="43" borderId="60" xfId="0" applyNumberFormat="1" applyFont="1" applyFill="1" applyBorder="1" applyAlignment="1" applyProtection="1">
      <alignment horizontal="center" vertical="center"/>
      <protection/>
    </xf>
    <xf numFmtId="0" fontId="69" fillId="43" borderId="26" xfId="0" applyNumberFormat="1" applyFont="1" applyFill="1" applyBorder="1" applyAlignment="1" applyProtection="1">
      <alignment horizontal="center" vertical="center"/>
      <protection/>
    </xf>
    <xf numFmtId="0" fontId="69" fillId="43" borderId="12" xfId="0" applyNumberFormat="1" applyFont="1" applyFill="1" applyBorder="1" applyAlignment="1" applyProtection="1">
      <alignment horizontal="center" vertical="center"/>
      <protection/>
    </xf>
    <xf numFmtId="0" fontId="69" fillId="43" borderId="61" xfId="0" applyNumberFormat="1" applyFont="1" applyFill="1" applyBorder="1" applyAlignment="1" applyProtection="1">
      <alignment horizontal="center" vertical="center" wrapText="1"/>
      <protection/>
    </xf>
    <xf numFmtId="0" fontId="69" fillId="43" borderId="34" xfId="0" applyNumberFormat="1" applyFont="1" applyFill="1" applyBorder="1" applyAlignment="1" applyProtection="1">
      <alignment horizontal="center" vertical="center" wrapText="1"/>
      <protection/>
    </xf>
    <xf numFmtId="0" fontId="69" fillId="43" borderId="11" xfId="0" applyNumberFormat="1" applyFont="1" applyFill="1" applyBorder="1" applyAlignment="1" applyProtection="1">
      <alignment horizontal="center" vertical="center" wrapText="1"/>
      <protection/>
    </xf>
    <xf numFmtId="0" fontId="74" fillId="42" borderId="52" xfId="0" applyNumberFormat="1" applyFont="1" applyFill="1" applyBorder="1" applyAlignment="1" applyProtection="1">
      <alignment horizontal="center" vertical="center"/>
      <protection/>
    </xf>
    <xf numFmtId="0" fontId="74" fillId="42" borderId="53" xfId="0" applyNumberFormat="1" applyFont="1" applyFill="1" applyBorder="1" applyAlignment="1" applyProtection="1">
      <alignment horizontal="center" vertical="center"/>
      <protection/>
    </xf>
    <xf numFmtId="0" fontId="69" fillId="43" borderId="61" xfId="0" applyNumberFormat="1" applyFont="1" applyFill="1" applyBorder="1" applyAlignment="1" applyProtection="1">
      <alignment horizontal="center" vertical="center"/>
      <protection/>
    </xf>
    <xf numFmtId="0" fontId="69" fillId="43" borderId="11" xfId="0" applyNumberFormat="1" applyFont="1" applyFill="1" applyBorder="1" applyAlignment="1" applyProtection="1">
      <alignment horizontal="center" vertical="center"/>
      <protection/>
    </xf>
    <xf numFmtId="0" fontId="69" fillId="43" borderId="13" xfId="0" applyNumberFormat="1" applyFont="1" applyFill="1" applyBorder="1" applyAlignment="1" applyProtection="1">
      <alignment horizontal="center" vertical="center"/>
      <protection/>
    </xf>
    <xf numFmtId="0" fontId="69" fillId="43" borderId="62" xfId="0" applyNumberFormat="1" applyFont="1" applyFill="1" applyBorder="1" applyAlignment="1" applyProtection="1">
      <alignment horizontal="center" vertical="center"/>
      <protection/>
    </xf>
    <xf numFmtId="0" fontId="69" fillId="43" borderId="47" xfId="0" applyNumberFormat="1" applyFont="1" applyFill="1" applyBorder="1" applyAlignment="1" applyProtection="1">
      <alignment horizontal="center" vertical="center"/>
      <protection/>
    </xf>
    <xf numFmtId="0" fontId="69" fillId="43" borderId="51" xfId="0" applyNumberFormat="1" applyFont="1" applyFill="1" applyBorder="1" applyAlignment="1" applyProtection="1">
      <alignment horizontal="center" vertical="center"/>
      <protection/>
    </xf>
    <xf numFmtId="0" fontId="69" fillId="43" borderId="19" xfId="0" applyNumberFormat="1" applyFont="1" applyFill="1" applyBorder="1" applyAlignment="1" applyProtection="1">
      <alignment horizontal="center" vertical="center"/>
      <protection/>
    </xf>
    <xf numFmtId="0" fontId="69" fillId="43" borderId="27" xfId="0" applyNumberFormat="1" applyFont="1" applyFill="1" applyBorder="1" applyAlignment="1" applyProtection="1">
      <alignment horizontal="center" vertical="center"/>
      <protection/>
    </xf>
    <xf numFmtId="0" fontId="69" fillId="43" borderId="28" xfId="0" applyNumberFormat="1" applyFont="1" applyFill="1" applyBorder="1" applyAlignment="1" applyProtection="1">
      <alignment horizontal="center" vertical="center"/>
      <protection/>
    </xf>
    <xf numFmtId="0" fontId="69" fillId="43" borderId="10" xfId="0" applyNumberFormat="1" applyFont="1" applyFill="1" applyBorder="1" applyAlignment="1" applyProtection="1">
      <alignment horizontal="center" vertical="center"/>
      <protection/>
    </xf>
    <xf numFmtId="0" fontId="0" fillId="0" borderId="57" xfId="0" applyNumberFormat="1" applyBorder="1" applyAlignment="1" applyProtection="1">
      <alignment horizontal="center" vertical="center"/>
      <protection/>
    </xf>
    <xf numFmtId="0" fontId="0" fillId="0" borderId="56" xfId="0" applyNumberFormat="1" applyBorder="1" applyAlignment="1" applyProtection="1">
      <alignment horizontal="center" vertical="center"/>
      <protection/>
    </xf>
    <xf numFmtId="0" fontId="71" fillId="49" borderId="63" xfId="0" applyNumberFormat="1" applyFont="1" applyFill="1" applyBorder="1" applyAlignment="1" applyProtection="1">
      <alignment horizontal="center"/>
      <protection/>
    </xf>
    <xf numFmtId="0" fontId="71" fillId="49" borderId="64" xfId="0" applyNumberFormat="1" applyFont="1" applyFill="1" applyBorder="1" applyAlignment="1" applyProtection="1">
      <alignment horizontal="center"/>
      <protection/>
    </xf>
    <xf numFmtId="0" fontId="21" fillId="0" borderId="27" xfId="0" applyNumberFormat="1" applyFont="1" applyFill="1" applyBorder="1" applyAlignment="1" applyProtection="1">
      <alignment horizontal="right" vertical="center" wrapText="1"/>
      <protection/>
    </xf>
    <xf numFmtId="0" fontId="21" fillId="0" borderId="46" xfId="0" applyNumberFormat="1" applyFont="1" applyFill="1" applyBorder="1" applyAlignment="1" applyProtection="1">
      <alignment horizontal="right" vertical="center" wrapText="1"/>
      <protection/>
    </xf>
    <xf numFmtId="0" fontId="21" fillId="0" borderId="28" xfId="0" applyNumberFormat="1" applyFont="1" applyFill="1" applyBorder="1" applyAlignment="1" applyProtection="1">
      <alignment horizontal="right" vertical="center" wrapText="1"/>
      <protection/>
    </xf>
    <xf numFmtId="0" fontId="22" fillId="7" borderId="65" xfId="0" applyNumberFormat="1" applyFont="1" applyFill="1" applyBorder="1" applyAlignment="1" applyProtection="1">
      <alignment horizontal="center" vertical="center" wrapText="1"/>
      <protection/>
    </xf>
    <xf numFmtId="0" fontId="22" fillId="7" borderId="66" xfId="0" applyNumberFormat="1" applyFont="1" applyFill="1" applyBorder="1" applyAlignment="1" applyProtection="1">
      <alignment horizontal="center" vertical="center" wrapText="1"/>
      <protection/>
    </xf>
    <xf numFmtId="0" fontId="22" fillId="7" borderId="21" xfId="0" applyNumberFormat="1" applyFont="1" applyFill="1" applyBorder="1" applyAlignment="1" applyProtection="1">
      <alignment horizontal="center" vertical="center" wrapText="1"/>
      <protection/>
    </xf>
    <xf numFmtId="0" fontId="22" fillId="7" borderId="46" xfId="0" applyNumberFormat="1" applyFont="1" applyFill="1" applyBorder="1" applyAlignment="1" applyProtection="1">
      <alignment horizontal="center" vertical="center" wrapText="1"/>
      <protection/>
    </xf>
    <xf numFmtId="0" fontId="22" fillId="7" borderId="67" xfId="0" applyNumberFormat="1" applyFont="1" applyFill="1" applyBorder="1" applyAlignment="1" applyProtection="1">
      <alignment horizontal="center" vertical="center" wrapText="1"/>
      <protection/>
    </xf>
    <xf numFmtId="0" fontId="22" fillId="7" borderId="68" xfId="0" applyNumberFormat="1" applyFont="1" applyFill="1" applyBorder="1" applyAlignment="1" applyProtection="1">
      <alignment horizontal="center" vertical="center" wrapText="1"/>
      <protection/>
    </xf>
    <xf numFmtId="0" fontId="22" fillId="7" borderId="11" xfId="0" applyNumberFormat="1" applyFont="1" applyFill="1" applyBorder="1" applyAlignment="1" applyProtection="1">
      <alignment horizontal="center" vertical="center" wrapText="1"/>
      <protection/>
    </xf>
    <xf numFmtId="0" fontId="22" fillId="7" borderId="59" xfId="0" applyNumberFormat="1" applyFont="1" applyFill="1" applyBorder="1" applyAlignment="1" applyProtection="1">
      <alignment horizontal="center" vertical="center" wrapText="1"/>
      <protection/>
    </xf>
    <xf numFmtId="0" fontId="68" fillId="7" borderId="34" xfId="0" applyNumberFormat="1" applyFont="1" applyFill="1" applyBorder="1" applyAlignment="1" applyProtection="1">
      <alignment horizontal="center" vertical="center" wrapText="1"/>
      <protection/>
    </xf>
    <xf numFmtId="0" fontId="68" fillId="7" borderId="11" xfId="0" applyNumberFormat="1" applyFont="1" applyFill="1" applyBorder="1" applyAlignment="1" applyProtection="1">
      <alignment horizontal="center" vertical="center" wrapText="1"/>
      <protection/>
    </xf>
    <xf numFmtId="0" fontId="21" fillId="0" borderId="69" xfId="0" applyNumberFormat="1" applyFont="1" applyBorder="1" applyAlignment="1" applyProtection="1">
      <alignment horizontal="center" vertical="center" wrapText="1"/>
      <protection/>
    </xf>
    <xf numFmtId="0" fontId="21" fillId="0" borderId="62" xfId="0" applyNumberFormat="1" applyFont="1" applyBorder="1" applyAlignment="1" applyProtection="1">
      <alignment horizontal="center" vertical="center" wrapText="1"/>
      <protection/>
    </xf>
    <xf numFmtId="0" fontId="21" fillId="0" borderId="70" xfId="0" applyNumberFormat="1" applyFont="1" applyBorder="1" applyAlignment="1" applyProtection="1">
      <alignment horizontal="center" vertical="center" wrapText="1"/>
      <protection/>
    </xf>
    <xf numFmtId="0" fontId="9" fillId="3" borderId="17" xfId="0" applyNumberFormat="1" applyFont="1" applyFill="1" applyBorder="1" applyAlignment="1" applyProtection="1">
      <alignment horizontal="center" vertical="center" wrapText="1"/>
      <protection/>
    </xf>
    <xf numFmtId="0" fontId="9" fillId="3" borderId="11" xfId="0" applyNumberFormat="1" applyFont="1" applyFill="1" applyBorder="1" applyAlignment="1" applyProtection="1">
      <alignment horizontal="center" vertical="center" wrapText="1"/>
      <protection/>
    </xf>
    <xf numFmtId="0" fontId="68" fillId="5" borderId="27" xfId="0" applyNumberFormat="1" applyFont="1" applyFill="1" applyBorder="1" applyAlignment="1" applyProtection="1">
      <alignment horizontal="center" readingOrder="2"/>
      <protection/>
    </xf>
    <xf numFmtId="0" fontId="68" fillId="5" borderId="46" xfId="0" applyNumberFormat="1" applyFont="1" applyFill="1" applyBorder="1" applyAlignment="1" applyProtection="1">
      <alignment horizontal="center" readingOrder="2"/>
      <protection/>
    </xf>
    <xf numFmtId="0" fontId="68" fillId="5" borderId="28" xfId="0" applyNumberFormat="1" applyFont="1" applyFill="1" applyBorder="1" applyAlignment="1" applyProtection="1">
      <alignment horizontal="center" readingOrder="2"/>
      <protection/>
    </xf>
    <xf numFmtId="0" fontId="9" fillId="4" borderId="10" xfId="0" applyNumberFormat="1" applyFont="1" applyFill="1" applyBorder="1" applyAlignment="1" applyProtection="1">
      <alignment horizontal="center" vertical="center" wrapText="1"/>
      <protection/>
    </xf>
    <xf numFmtId="0" fontId="22" fillId="7" borderId="71" xfId="0" applyNumberFormat="1" applyFont="1" applyFill="1" applyBorder="1" applyAlignment="1" applyProtection="1">
      <alignment horizontal="center" vertical="center" wrapText="1"/>
      <protection/>
    </xf>
    <xf numFmtId="0" fontId="22" fillId="7" borderId="12" xfId="0" applyNumberFormat="1" applyFont="1" applyFill="1" applyBorder="1" applyAlignment="1" applyProtection="1">
      <alignment horizontal="center" vertical="center" wrapText="1"/>
      <protection/>
    </xf>
    <xf numFmtId="0" fontId="22" fillId="7" borderId="51" xfId="0" applyNumberFormat="1" applyFont="1" applyFill="1" applyBorder="1" applyAlignment="1" applyProtection="1">
      <alignment horizontal="center" vertical="center" wrapText="1"/>
      <protection/>
    </xf>
    <xf numFmtId="0" fontId="22" fillId="7" borderId="48" xfId="0" applyNumberFormat="1" applyFont="1" applyFill="1" applyBorder="1" applyAlignment="1" applyProtection="1">
      <alignment horizontal="center" vertical="center" wrapText="1"/>
      <protection/>
    </xf>
    <xf numFmtId="0" fontId="22" fillId="7" borderId="72" xfId="0" applyNumberFormat="1" applyFont="1" applyFill="1" applyBorder="1" applyAlignment="1" applyProtection="1">
      <alignment horizontal="center" vertical="center" wrapText="1"/>
      <protection/>
    </xf>
    <xf numFmtId="0" fontId="22" fillId="7" borderId="50" xfId="0" applyNumberFormat="1" applyFont="1" applyFill="1" applyBorder="1" applyAlignment="1" applyProtection="1">
      <alignment horizontal="center" vertical="center" wrapText="1"/>
      <protection/>
    </xf>
    <xf numFmtId="0" fontId="22" fillId="7" borderId="73" xfId="0" applyNumberFormat="1" applyFont="1" applyFill="1" applyBorder="1" applyAlignment="1" applyProtection="1">
      <alignment horizontal="center" vertical="center" wrapText="1"/>
      <protection/>
    </xf>
    <xf numFmtId="0" fontId="22" fillId="7" borderId="69" xfId="0" applyNumberFormat="1" applyFont="1" applyFill="1" applyBorder="1" applyAlignment="1" applyProtection="1">
      <alignment horizontal="center" vertical="center" wrapText="1"/>
      <protection/>
    </xf>
    <xf numFmtId="0" fontId="22" fillId="7" borderId="62" xfId="0" applyNumberFormat="1" applyFont="1" applyFill="1" applyBorder="1" applyAlignment="1" applyProtection="1">
      <alignment horizontal="center" vertical="center" wrapText="1"/>
      <protection/>
    </xf>
    <xf numFmtId="0" fontId="22" fillId="7" borderId="70" xfId="0" applyNumberFormat="1" applyFont="1" applyFill="1" applyBorder="1" applyAlignment="1" applyProtection="1">
      <alignment horizontal="center" vertical="center" wrapText="1"/>
      <protection/>
    </xf>
    <xf numFmtId="0" fontId="22" fillId="7" borderId="10" xfId="0" applyNumberFormat="1" applyFont="1" applyFill="1" applyBorder="1" applyAlignment="1" applyProtection="1">
      <alignment horizontal="center" vertical="center" wrapText="1"/>
      <protection/>
    </xf>
    <xf numFmtId="0" fontId="25" fillId="7" borderId="27" xfId="0" applyNumberFormat="1" applyFont="1" applyFill="1" applyBorder="1" applyAlignment="1" applyProtection="1">
      <alignment horizontal="center" vertical="center" wrapText="1"/>
      <protection/>
    </xf>
    <xf numFmtId="0" fontId="25" fillId="7" borderId="46" xfId="0" applyNumberFormat="1" applyFont="1" applyFill="1" applyBorder="1" applyAlignment="1" applyProtection="1">
      <alignment horizontal="center" vertical="center" wrapText="1"/>
      <protection/>
    </xf>
    <xf numFmtId="0" fontId="25" fillId="7" borderId="28" xfId="0" applyNumberFormat="1" applyFont="1" applyFill="1" applyBorder="1" applyAlignment="1" applyProtection="1">
      <alignment horizontal="center" vertical="center" wrapText="1"/>
      <protection/>
    </xf>
    <xf numFmtId="0" fontId="22" fillId="7" borderId="74" xfId="0" applyNumberFormat="1" applyFont="1" applyFill="1" applyBorder="1" applyAlignment="1" applyProtection="1">
      <alignment horizontal="center" vertical="center" wrapText="1"/>
      <protection/>
    </xf>
    <xf numFmtId="0" fontId="22" fillId="7" borderId="75" xfId="0" applyNumberFormat="1" applyFont="1" applyFill="1" applyBorder="1" applyAlignment="1" applyProtection="1">
      <alignment horizontal="center" vertical="center" wrapText="1"/>
      <protection/>
    </xf>
    <xf numFmtId="0" fontId="26" fillId="7" borderId="10" xfId="0" applyNumberFormat="1" applyFont="1" applyFill="1" applyBorder="1" applyAlignment="1" applyProtection="1">
      <alignment horizontal="center" vertical="center" wrapText="1"/>
      <protection/>
    </xf>
    <xf numFmtId="0" fontId="26" fillId="7" borderId="56" xfId="0" applyNumberFormat="1" applyFont="1" applyFill="1" applyBorder="1" applyAlignment="1" applyProtection="1">
      <alignment horizontal="center" vertical="center" wrapText="1"/>
      <protection/>
    </xf>
    <xf numFmtId="0" fontId="26" fillId="7" borderId="64" xfId="0" applyNumberFormat="1" applyFont="1" applyFill="1" applyBorder="1" applyAlignment="1" applyProtection="1">
      <alignment horizontal="center" vertical="center" wrapText="1"/>
      <protection/>
    </xf>
    <xf numFmtId="0" fontId="26" fillId="7" borderId="17" xfId="0" applyNumberFormat="1" applyFont="1" applyFill="1" applyBorder="1" applyAlignment="1" applyProtection="1">
      <alignment horizontal="center" vertical="center" wrapText="1"/>
      <protection/>
    </xf>
    <xf numFmtId="0" fontId="9" fillId="44" borderId="27" xfId="0" applyNumberFormat="1" applyFont="1" applyFill="1" applyBorder="1" applyAlignment="1" applyProtection="1">
      <alignment horizontal="center" vertical="center" wrapText="1"/>
      <protection/>
    </xf>
    <xf numFmtId="0" fontId="9" fillId="44" borderId="28" xfId="0" applyNumberFormat="1" applyFont="1" applyFill="1" applyBorder="1" applyAlignment="1" applyProtection="1">
      <alignment horizontal="center" vertical="center" wrapText="1"/>
      <protection/>
    </xf>
    <xf numFmtId="0" fontId="9" fillId="45" borderId="10" xfId="0" applyNumberFormat="1" applyFont="1" applyFill="1" applyBorder="1" applyAlignment="1" applyProtection="1">
      <alignment horizontal="center" vertical="center" wrapText="1"/>
      <protection/>
    </xf>
    <xf numFmtId="0" fontId="21" fillId="0" borderId="59" xfId="0" applyNumberFormat="1" applyFont="1" applyFill="1" applyBorder="1" applyAlignment="1" applyProtection="1">
      <alignment horizontal="right" vertical="center"/>
      <protection/>
    </xf>
    <xf numFmtId="0" fontId="21" fillId="0" borderId="26" xfId="0" applyNumberFormat="1" applyFont="1" applyFill="1" applyBorder="1" applyAlignment="1" applyProtection="1">
      <alignment horizontal="right" vertical="center"/>
      <protection/>
    </xf>
    <xf numFmtId="0" fontId="26" fillId="7" borderId="11" xfId="0" applyNumberFormat="1" applyFont="1" applyFill="1" applyBorder="1" applyAlignment="1" applyProtection="1">
      <alignment horizontal="center" vertical="center" wrapText="1"/>
      <protection/>
    </xf>
    <xf numFmtId="0" fontId="21" fillId="0" borderId="26" xfId="0" applyNumberFormat="1" applyFont="1" applyFill="1" applyBorder="1" applyAlignment="1" applyProtection="1">
      <alignment horizontal="right" vertical="center" wrapText="1"/>
      <protection/>
    </xf>
    <xf numFmtId="0" fontId="9" fillId="0" borderId="59" xfId="0" applyNumberFormat="1" applyFont="1" applyFill="1" applyBorder="1" applyAlignment="1" applyProtection="1">
      <alignment horizontal="right" vertical="center" wrapText="1"/>
      <protection/>
    </xf>
    <xf numFmtId="0" fontId="9" fillId="0" borderId="26" xfId="0" applyNumberFormat="1" applyFont="1" applyFill="1" applyBorder="1" applyAlignment="1" applyProtection="1">
      <alignment horizontal="right" vertical="center" wrapText="1"/>
      <protection/>
    </xf>
    <xf numFmtId="0" fontId="68" fillId="11" borderId="10" xfId="0" applyNumberFormat="1" applyFont="1" applyFill="1" applyBorder="1" applyAlignment="1" applyProtection="1">
      <alignment horizontal="center" vertical="center"/>
      <protection/>
    </xf>
    <xf numFmtId="0" fontId="71" fillId="49" borderId="11" xfId="0" applyNumberFormat="1" applyFont="1" applyFill="1" applyBorder="1" applyAlignment="1" applyProtection="1">
      <alignment horizontal="center" vertical="center"/>
      <protection/>
    </xf>
    <xf numFmtId="0" fontId="21" fillId="49" borderId="59" xfId="0" applyNumberFormat="1" applyFont="1" applyFill="1" applyBorder="1" applyAlignment="1" applyProtection="1">
      <alignment horizontal="right" vertical="center"/>
      <protection/>
    </xf>
    <xf numFmtId="0" fontId="21" fillId="49" borderId="60" xfId="0" applyNumberFormat="1" applyFont="1" applyFill="1" applyBorder="1" applyAlignment="1" applyProtection="1">
      <alignment horizontal="right" vertical="center"/>
      <protection/>
    </xf>
    <xf numFmtId="0" fontId="21" fillId="49" borderId="26" xfId="0" applyNumberFormat="1" applyFont="1" applyFill="1" applyBorder="1" applyAlignment="1" applyProtection="1">
      <alignment horizontal="right" vertical="center"/>
      <protection/>
    </xf>
    <xf numFmtId="0" fontId="71" fillId="9" borderId="10" xfId="0" applyNumberFormat="1" applyFont="1" applyFill="1" applyBorder="1" applyAlignment="1" applyProtection="1">
      <alignment horizontal="center" vertical="center"/>
      <protection/>
    </xf>
    <xf numFmtId="0" fontId="68" fillId="45" borderId="17" xfId="0" applyNumberFormat="1" applyFont="1" applyFill="1" applyBorder="1" applyAlignment="1" applyProtection="1">
      <alignment horizontal="center" vertical="center" wrapText="1"/>
      <protection/>
    </xf>
    <xf numFmtId="0" fontId="68" fillId="45" borderId="11" xfId="0" applyNumberFormat="1" applyFont="1" applyFill="1" applyBorder="1" applyAlignment="1" applyProtection="1">
      <alignment horizontal="center" vertical="center" wrapText="1"/>
      <protection/>
    </xf>
    <xf numFmtId="0" fontId="69" fillId="45" borderId="17" xfId="0" applyNumberFormat="1" applyFont="1" applyFill="1" applyBorder="1" applyAlignment="1" applyProtection="1">
      <alignment horizontal="center" vertical="center" wrapText="1"/>
      <protection/>
    </xf>
    <xf numFmtId="0" fontId="69" fillId="45" borderId="11" xfId="0" applyNumberFormat="1" applyFont="1" applyFill="1" applyBorder="1" applyAlignment="1" applyProtection="1">
      <alignment horizontal="center" vertical="center" wrapText="1"/>
      <protection/>
    </xf>
    <xf numFmtId="0" fontId="69" fillId="45" borderId="10" xfId="0" applyNumberFormat="1" applyFont="1" applyFill="1" applyBorder="1" applyAlignment="1" applyProtection="1">
      <alignment horizontal="center" vertical="center" wrapText="1"/>
      <protection/>
    </xf>
    <xf numFmtId="0" fontId="85" fillId="49" borderId="11" xfId="0" applyNumberFormat="1" applyFont="1" applyFill="1" applyBorder="1" applyAlignment="1" applyProtection="1">
      <alignment horizontal="center" vertical="center"/>
      <protection/>
    </xf>
    <xf numFmtId="0" fontId="68" fillId="46" borderId="10" xfId="0" applyNumberFormat="1" applyFont="1" applyFill="1" applyBorder="1" applyAlignment="1" applyProtection="1">
      <alignment horizontal="center" vertical="center" readingOrder="2"/>
      <protection/>
    </xf>
    <xf numFmtId="0" fontId="68" fillId="46" borderId="17" xfId="0" applyNumberFormat="1" applyFont="1" applyFill="1" applyBorder="1" applyAlignment="1" applyProtection="1">
      <alignment horizontal="center" vertical="center" readingOrder="2"/>
      <protection/>
    </xf>
    <xf numFmtId="0" fontId="26" fillId="46" borderId="17" xfId="0" applyNumberFormat="1" applyFont="1" applyFill="1" applyBorder="1" applyAlignment="1" applyProtection="1">
      <alignment horizontal="center" vertical="center"/>
      <protection/>
    </xf>
    <xf numFmtId="0" fontId="26" fillId="46" borderId="11" xfId="0" applyNumberFormat="1" applyFont="1" applyFill="1" applyBorder="1" applyAlignment="1" applyProtection="1">
      <alignment horizontal="center" vertical="center"/>
      <protection/>
    </xf>
    <xf numFmtId="0" fontId="26" fillId="46" borderId="10" xfId="0" applyNumberFormat="1" applyFont="1" applyFill="1" applyBorder="1" applyAlignment="1" applyProtection="1">
      <alignment horizontal="center" vertical="center"/>
      <protection/>
    </xf>
    <xf numFmtId="0" fontId="82" fillId="6" borderId="10" xfId="0" applyNumberFormat="1" applyFont="1" applyFill="1" applyBorder="1" applyAlignment="1">
      <alignment horizontal="center" vertical="center" readingOrder="2"/>
    </xf>
    <xf numFmtId="0" fontId="69" fillId="5" borderId="17" xfId="0" applyNumberFormat="1" applyFont="1" applyFill="1" applyBorder="1" applyAlignment="1">
      <alignment horizontal="center" vertical="center" readingOrder="2"/>
    </xf>
    <xf numFmtId="0" fontId="69" fillId="5" borderId="10" xfId="0" applyNumberFormat="1" applyFont="1" applyFill="1" applyBorder="1" applyAlignment="1">
      <alignment horizontal="center" vertical="center" readingOrder="2"/>
    </xf>
    <xf numFmtId="0" fontId="71" fillId="49" borderId="10" xfId="0" applyNumberFormat="1" applyFont="1" applyFill="1" applyBorder="1" applyAlignment="1">
      <alignment horizontal="center" readingOrder="2"/>
    </xf>
    <xf numFmtId="0" fontId="80" fillId="35" borderId="17" xfId="0" applyNumberFormat="1" applyFont="1" applyFill="1" applyBorder="1" applyAlignment="1">
      <alignment horizontal="center" vertical="center" wrapText="1"/>
    </xf>
    <xf numFmtId="0" fontId="80" fillId="35" borderId="34" xfId="0" applyNumberFormat="1" applyFont="1" applyFill="1" applyBorder="1" applyAlignment="1">
      <alignment horizontal="center" vertical="center" wrapText="1"/>
    </xf>
    <xf numFmtId="0" fontId="80" fillId="35" borderId="11" xfId="0" applyNumberFormat="1" applyFont="1" applyFill="1" applyBorder="1" applyAlignment="1">
      <alignment horizontal="center" vertical="center" wrapText="1"/>
    </xf>
    <xf numFmtId="0" fontId="69" fillId="35" borderId="27" xfId="0" applyNumberFormat="1" applyFont="1" applyFill="1" applyBorder="1" applyAlignment="1">
      <alignment horizontal="center" vertical="center" wrapText="1" readingOrder="2"/>
    </xf>
    <xf numFmtId="0" fontId="69" fillId="35" borderId="46" xfId="0" applyNumberFormat="1" applyFont="1" applyFill="1" applyBorder="1" applyAlignment="1">
      <alignment horizontal="center" vertical="center" wrapText="1" readingOrder="2"/>
    </xf>
    <xf numFmtId="0" fontId="69" fillId="35" borderId="28" xfId="0" applyNumberFormat="1" applyFont="1" applyFill="1" applyBorder="1" applyAlignment="1">
      <alignment horizontal="center" vertical="center" wrapText="1" readingOrder="2"/>
    </xf>
    <xf numFmtId="0" fontId="69" fillId="35" borderId="10" xfId="0" applyNumberFormat="1" applyFont="1" applyFill="1" applyBorder="1" applyAlignment="1">
      <alignment horizontal="center" vertical="center" wrapText="1" readingOrder="2"/>
    </xf>
    <xf numFmtId="0" fontId="71" fillId="7" borderId="46" xfId="0" applyNumberFormat="1" applyFont="1" applyFill="1" applyBorder="1" applyAlignment="1">
      <alignment horizontal="center" vertical="center" wrapText="1"/>
    </xf>
    <xf numFmtId="0" fontId="69" fillId="35" borderId="10" xfId="0" applyNumberFormat="1" applyFont="1" applyFill="1" applyBorder="1" applyAlignment="1">
      <alignment horizontal="center" vertical="center" readingOrder="2"/>
    </xf>
    <xf numFmtId="0" fontId="69" fillId="35" borderId="17" xfId="0" applyNumberFormat="1" applyFont="1" applyFill="1" applyBorder="1" applyAlignment="1">
      <alignment horizontal="center" vertical="center" readingOrder="2"/>
    </xf>
    <xf numFmtId="0" fontId="69" fillId="35" borderId="11" xfId="0" applyNumberFormat="1" applyFont="1" applyFill="1" applyBorder="1" applyAlignment="1">
      <alignment horizontal="center" vertical="center" readingOrder="2"/>
    </xf>
    <xf numFmtId="0" fontId="69" fillId="35" borderId="27" xfId="0" applyNumberFormat="1" applyFont="1" applyFill="1" applyBorder="1" applyAlignment="1">
      <alignment horizontal="center" vertical="center" readingOrder="2"/>
    </xf>
    <xf numFmtId="0" fontId="69" fillId="35" borderId="28" xfId="0" applyNumberFormat="1" applyFont="1" applyFill="1" applyBorder="1" applyAlignment="1">
      <alignment horizontal="center" vertical="center" readingOrder="2"/>
    </xf>
    <xf numFmtId="0" fontId="69" fillId="44" borderId="10" xfId="0" applyNumberFormat="1" applyFont="1" applyFill="1" applyBorder="1" applyAlignment="1">
      <alignment horizontal="center" vertical="center" readingOrder="2"/>
    </xf>
    <xf numFmtId="0" fontId="69" fillId="7" borderId="10" xfId="0" applyNumberFormat="1" applyFont="1" applyFill="1" applyBorder="1" applyAlignment="1">
      <alignment horizontal="center" vertical="center" readingOrder="2"/>
    </xf>
    <xf numFmtId="0" fontId="74" fillId="7" borderId="10" xfId="0" applyNumberFormat="1" applyFont="1" applyFill="1" applyBorder="1" applyAlignment="1">
      <alignment horizontal="center" vertical="center" readingOrder="2"/>
    </xf>
    <xf numFmtId="0" fontId="70" fillId="44" borderId="10" xfId="0" applyNumberFormat="1" applyFont="1" applyFill="1" applyBorder="1" applyAlignment="1">
      <alignment horizontal="center" vertical="center" readingOrder="2"/>
    </xf>
    <xf numFmtId="0" fontId="69" fillId="35" borderId="46" xfId="0" applyNumberFormat="1" applyFont="1" applyFill="1" applyBorder="1" applyAlignment="1">
      <alignment horizontal="center" vertical="center" readingOrder="2"/>
    </xf>
    <xf numFmtId="0" fontId="71" fillId="49" borderId="11" xfId="0" applyNumberFormat="1" applyFont="1" applyFill="1" applyBorder="1" applyAlignment="1">
      <alignment horizontal="center" readingOrder="2"/>
    </xf>
    <xf numFmtId="0" fontId="69" fillId="39" borderId="10" xfId="0" applyNumberFormat="1" applyFont="1" applyFill="1" applyBorder="1" applyAlignment="1">
      <alignment horizontal="center" vertical="center"/>
    </xf>
    <xf numFmtId="0" fontId="69" fillId="39" borderId="10" xfId="0" applyNumberFormat="1" applyFont="1" applyFill="1" applyBorder="1" applyAlignment="1">
      <alignment horizontal="center" vertical="center" wrapText="1"/>
    </xf>
    <xf numFmtId="0" fontId="78" fillId="39" borderId="13" xfId="0" applyNumberFormat="1" applyFont="1" applyFill="1" applyBorder="1" applyAlignment="1">
      <alignment horizontal="center" vertical="center"/>
    </xf>
    <xf numFmtId="0" fontId="78" fillId="39" borderId="47" xfId="0" applyNumberFormat="1" applyFont="1" applyFill="1" applyBorder="1" applyAlignment="1">
      <alignment horizontal="center" vertical="center"/>
    </xf>
    <xf numFmtId="0" fontId="69" fillId="42" borderId="48" xfId="0" applyNumberFormat="1" applyFont="1" applyFill="1" applyBorder="1" applyAlignment="1">
      <alignment horizontal="center" vertical="center"/>
    </xf>
    <xf numFmtId="0" fontId="69" fillId="42" borderId="49" xfId="0" applyNumberFormat="1" applyFont="1" applyFill="1" applyBorder="1" applyAlignment="1">
      <alignment horizontal="center" vertical="center"/>
    </xf>
    <xf numFmtId="0" fontId="69" fillId="42" borderId="50" xfId="0" applyNumberFormat="1" applyFont="1" applyFill="1" applyBorder="1" applyAlignment="1">
      <alignment horizontal="center" vertical="center"/>
    </xf>
    <xf numFmtId="0" fontId="69" fillId="42" borderId="26" xfId="0" applyNumberFormat="1" applyFont="1" applyFill="1" applyBorder="1" applyAlignment="1">
      <alignment horizontal="center" vertical="center"/>
    </xf>
    <xf numFmtId="0" fontId="69" fillId="42" borderId="12" xfId="0" applyNumberFormat="1" applyFont="1" applyFill="1" applyBorder="1" applyAlignment="1">
      <alignment horizontal="center" vertical="center"/>
    </xf>
    <xf numFmtId="0" fontId="69" fillId="42" borderId="51" xfId="0" applyNumberFormat="1" applyFont="1" applyFill="1" applyBorder="1" applyAlignment="1">
      <alignment horizontal="center" vertical="center"/>
    </xf>
    <xf numFmtId="0" fontId="69" fillId="42" borderId="10" xfId="0" applyNumberFormat="1" applyFont="1" applyFill="1" applyBorder="1" applyAlignment="1">
      <alignment horizontal="center" vertical="center"/>
    </xf>
    <xf numFmtId="0" fontId="69" fillId="42" borderId="19" xfId="0" applyNumberFormat="1" applyFont="1" applyFill="1" applyBorder="1" applyAlignment="1">
      <alignment horizontal="center" vertical="center"/>
    </xf>
    <xf numFmtId="0" fontId="69" fillId="42" borderId="52" xfId="0" applyNumberFormat="1" applyFont="1" applyFill="1" applyBorder="1" applyAlignment="1">
      <alignment horizontal="center" vertical="center"/>
    </xf>
    <xf numFmtId="0" fontId="69" fillId="42" borderId="53" xfId="0" applyNumberFormat="1" applyFont="1" applyFill="1" applyBorder="1" applyAlignment="1">
      <alignment horizontal="center" vertical="center"/>
    </xf>
    <xf numFmtId="0" fontId="78" fillId="0" borderId="15" xfId="0" applyNumberFormat="1" applyFont="1" applyBorder="1" applyAlignment="1">
      <alignment horizontal="center" vertical="center"/>
    </xf>
    <xf numFmtId="0" fontId="78" fillId="0" borderId="54" xfId="0" applyNumberFormat="1" applyFont="1" applyBorder="1" applyAlignment="1">
      <alignment horizontal="center" vertical="center"/>
    </xf>
    <xf numFmtId="0" fontId="74" fillId="42" borderId="48" xfId="0" applyNumberFormat="1" applyFont="1" applyFill="1" applyBorder="1" applyAlignment="1">
      <alignment horizontal="center" vertical="center"/>
    </xf>
    <xf numFmtId="0" fontId="74" fillId="42" borderId="49" xfId="0" applyNumberFormat="1" applyFont="1" applyFill="1" applyBorder="1" applyAlignment="1">
      <alignment horizontal="center" vertical="center"/>
    </xf>
    <xf numFmtId="0" fontId="74" fillId="42" borderId="50" xfId="0" applyNumberFormat="1" applyFont="1" applyFill="1" applyBorder="1" applyAlignment="1">
      <alignment horizontal="center" vertical="center"/>
    </xf>
    <xf numFmtId="0" fontId="74" fillId="42" borderId="26" xfId="0" applyNumberFormat="1" applyFont="1" applyFill="1" applyBorder="1" applyAlignment="1">
      <alignment horizontal="center" vertical="center"/>
    </xf>
    <xf numFmtId="0" fontId="69" fillId="42" borderId="55" xfId="0" applyNumberFormat="1" applyFont="1" applyFill="1" applyBorder="1" applyAlignment="1">
      <alignment horizontal="center" vertical="center"/>
    </xf>
    <xf numFmtId="0" fontId="69" fillId="42" borderId="56" xfId="0" applyNumberFormat="1" applyFont="1" applyFill="1" applyBorder="1" applyAlignment="1">
      <alignment horizontal="center" vertical="center"/>
    </xf>
    <xf numFmtId="0" fontId="78" fillId="0" borderId="57" xfId="0" applyNumberFormat="1" applyFont="1" applyBorder="1" applyAlignment="1">
      <alignment horizontal="center" vertical="center"/>
    </xf>
    <xf numFmtId="0" fontId="78" fillId="0" borderId="58" xfId="0" applyNumberFormat="1" applyFont="1" applyBorder="1" applyAlignment="1">
      <alignment horizontal="center" vertical="center"/>
    </xf>
    <xf numFmtId="0" fontId="69" fillId="43" borderId="34" xfId="0" applyNumberFormat="1" applyFont="1" applyFill="1" applyBorder="1" applyAlignment="1">
      <alignment horizontal="center" vertical="center"/>
    </xf>
    <xf numFmtId="0" fontId="68" fillId="43" borderId="34" xfId="0" applyNumberFormat="1" applyFont="1" applyFill="1" applyBorder="1" applyAlignment="1">
      <alignment/>
    </xf>
    <xf numFmtId="0" fontId="68" fillId="43" borderId="11" xfId="0" applyNumberFormat="1" applyFont="1" applyFill="1" applyBorder="1" applyAlignment="1">
      <alignment/>
    </xf>
    <xf numFmtId="0" fontId="69" fillId="43" borderId="11" xfId="0" applyNumberFormat="1" applyFont="1" applyFill="1" applyBorder="1" applyAlignment="1">
      <alignment horizontal="center" vertical="center"/>
    </xf>
    <xf numFmtId="0" fontId="69" fillId="43" borderId="12" xfId="0" applyNumberFormat="1" applyFont="1" applyFill="1" applyBorder="1" applyAlignment="1">
      <alignment horizontal="center" vertical="center"/>
    </xf>
    <xf numFmtId="0" fontId="69" fillId="43" borderId="61" xfId="0" applyNumberFormat="1" applyFont="1" applyFill="1" applyBorder="1" applyAlignment="1">
      <alignment horizontal="center" vertical="center" wrapText="1"/>
    </xf>
    <xf numFmtId="0" fontId="69" fillId="43" borderId="34" xfId="0" applyNumberFormat="1" applyFont="1" applyFill="1" applyBorder="1" applyAlignment="1">
      <alignment horizontal="center" vertical="center" wrapText="1"/>
    </xf>
    <xf numFmtId="0" fontId="69" fillId="43" borderId="11" xfId="0" applyNumberFormat="1" applyFont="1" applyFill="1" applyBorder="1" applyAlignment="1">
      <alignment horizontal="center" vertical="center" wrapText="1"/>
    </xf>
    <xf numFmtId="0" fontId="74" fillId="42" borderId="52" xfId="0" applyNumberFormat="1" applyFont="1" applyFill="1" applyBorder="1" applyAlignment="1">
      <alignment horizontal="center" vertical="center"/>
    </xf>
    <xf numFmtId="0" fontId="74" fillId="42" borderId="53" xfId="0" applyNumberFormat="1" applyFont="1" applyFill="1" applyBorder="1" applyAlignment="1">
      <alignment horizontal="center" vertical="center"/>
    </xf>
    <xf numFmtId="0" fontId="69" fillId="43" borderId="61" xfId="0" applyNumberFormat="1" applyFont="1" applyFill="1" applyBorder="1" applyAlignment="1">
      <alignment horizontal="center" vertical="center"/>
    </xf>
    <xf numFmtId="0" fontId="69" fillId="43" borderId="51" xfId="0" applyNumberFormat="1" applyFont="1" applyFill="1" applyBorder="1" applyAlignment="1">
      <alignment horizontal="center" vertical="center"/>
    </xf>
    <xf numFmtId="0" fontId="69" fillId="43" borderId="19" xfId="0" applyNumberFormat="1" applyFont="1" applyFill="1" applyBorder="1" applyAlignment="1">
      <alignment horizontal="center" vertical="center"/>
    </xf>
    <xf numFmtId="0" fontId="69" fillId="43" borderId="27" xfId="0" applyNumberFormat="1" applyFont="1" applyFill="1" applyBorder="1" applyAlignment="1">
      <alignment horizontal="center" vertical="center"/>
    </xf>
    <xf numFmtId="0" fontId="69" fillId="43" borderId="28" xfId="0" applyNumberFormat="1" applyFont="1" applyFill="1" applyBorder="1" applyAlignment="1">
      <alignment horizontal="center" vertical="center"/>
    </xf>
    <xf numFmtId="0" fontId="69" fillId="43" borderId="10" xfId="0" applyNumberFormat="1" applyFont="1" applyFill="1"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71" fillId="49" borderId="63" xfId="0" applyNumberFormat="1" applyFont="1" applyFill="1" applyBorder="1" applyAlignment="1">
      <alignment horizontal="center"/>
    </xf>
    <xf numFmtId="0" fontId="71" fillId="49" borderId="64" xfId="0" applyNumberFormat="1" applyFont="1" applyFill="1" applyBorder="1" applyAlignment="1">
      <alignment horizontal="center"/>
    </xf>
    <xf numFmtId="0" fontId="21" fillId="0" borderId="27" xfId="0" applyNumberFormat="1" applyFont="1" applyFill="1" applyBorder="1" applyAlignment="1">
      <alignment horizontal="right" vertical="center" wrapText="1"/>
    </xf>
    <xf numFmtId="0" fontId="21" fillId="0" borderId="46" xfId="0" applyNumberFormat="1" applyFont="1" applyFill="1" applyBorder="1" applyAlignment="1">
      <alignment horizontal="right" vertical="center" wrapText="1"/>
    </xf>
    <xf numFmtId="0" fontId="21" fillId="0" borderId="28" xfId="0" applyNumberFormat="1" applyFont="1" applyFill="1" applyBorder="1" applyAlignment="1">
      <alignment horizontal="right" vertical="center" wrapText="1"/>
    </xf>
    <xf numFmtId="0" fontId="22" fillId="7" borderId="65" xfId="0" applyNumberFormat="1" applyFont="1" applyFill="1" applyBorder="1" applyAlignment="1">
      <alignment horizontal="center" vertical="center" wrapText="1"/>
    </xf>
    <xf numFmtId="0" fontId="22" fillId="7" borderId="66" xfId="0" applyNumberFormat="1" applyFont="1" applyFill="1" applyBorder="1" applyAlignment="1">
      <alignment horizontal="center" vertical="center" wrapText="1"/>
    </xf>
    <xf numFmtId="0" fontId="22" fillId="7" borderId="68" xfId="0" applyNumberFormat="1" applyFont="1" applyFill="1" applyBorder="1" applyAlignment="1">
      <alignment horizontal="center" vertical="center" wrapText="1"/>
    </xf>
    <xf numFmtId="0" fontId="22" fillId="7" borderId="11" xfId="0" applyNumberFormat="1" applyFont="1" applyFill="1" applyBorder="1" applyAlignment="1">
      <alignment horizontal="center" vertical="center" wrapText="1"/>
    </xf>
    <xf numFmtId="0" fontId="22" fillId="7" borderId="74" xfId="0" applyNumberFormat="1" applyFont="1" applyFill="1" applyBorder="1" applyAlignment="1">
      <alignment horizontal="center" vertical="center" wrapText="1"/>
    </xf>
    <xf numFmtId="0" fontId="22" fillId="7" borderId="59" xfId="0" applyNumberFormat="1" applyFont="1" applyFill="1" applyBorder="1" applyAlignment="1">
      <alignment horizontal="center" vertical="center" wrapText="1"/>
    </xf>
    <xf numFmtId="0" fontId="68" fillId="7" borderId="34" xfId="0" applyNumberFormat="1" applyFont="1" applyFill="1" applyBorder="1" applyAlignment="1">
      <alignment horizontal="center" vertical="center" wrapText="1"/>
    </xf>
    <xf numFmtId="0" fontId="68" fillId="7" borderId="11" xfId="0" applyNumberFormat="1" applyFont="1" applyFill="1" applyBorder="1" applyAlignment="1">
      <alignment horizontal="center" vertical="center" wrapText="1"/>
    </xf>
    <xf numFmtId="0" fontId="21" fillId="0" borderId="69" xfId="0" applyNumberFormat="1" applyFont="1" applyBorder="1" applyAlignment="1">
      <alignment horizontal="center" vertical="center" wrapText="1"/>
    </xf>
    <xf numFmtId="0" fontId="9" fillId="0" borderId="62" xfId="0" applyNumberFormat="1" applyFont="1" applyBorder="1" applyAlignment="1">
      <alignment horizontal="center" vertical="center" wrapText="1"/>
    </xf>
    <xf numFmtId="0" fontId="9" fillId="0" borderId="70" xfId="0" applyNumberFormat="1" applyFont="1" applyBorder="1" applyAlignment="1">
      <alignment horizontal="center" vertical="center" wrapText="1"/>
    </xf>
    <xf numFmtId="0" fontId="21" fillId="0" borderId="27" xfId="0" applyNumberFormat="1" applyFont="1" applyFill="1" applyBorder="1" applyAlignment="1">
      <alignment horizontal="right" vertical="center"/>
    </xf>
    <xf numFmtId="0" fontId="21" fillId="0" borderId="28" xfId="0" applyNumberFormat="1" applyFont="1" applyFill="1" applyBorder="1" applyAlignment="1">
      <alignment horizontal="right" vertical="center"/>
    </xf>
    <xf numFmtId="0" fontId="9" fillId="0" borderId="59" xfId="0" applyNumberFormat="1" applyFont="1" applyFill="1" applyBorder="1" applyAlignment="1">
      <alignment horizontal="right" vertical="center" wrapText="1"/>
    </xf>
    <xf numFmtId="0" fontId="9" fillId="0" borderId="26" xfId="0" applyNumberFormat="1" applyFont="1" applyFill="1" applyBorder="1" applyAlignment="1">
      <alignment horizontal="right" vertical="center" wrapText="1"/>
    </xf>
    <xf numFmtId="0" fontId="22" fillId="7" borderId="71" xfId="0" applyNumberFormat="1" applyFont="1" applyFill="1" applyBorder="1" applyAlignment="1">
      <alignment horizontal="center" vertical="center" wrapText="1"/>
    </xf>
    <xf numFmtId="0" fontId="22" fillId="7" borderId="12" xfId="0" applyNumberFormat="1" applyFont="1" applyFill="1" applyBorder="1" applyAlignment="1">
      <alignment horizontal="center" vertical="center" wrapText="1"/>
    </xf>
    <xf numFmtId="0" fontId="22" fillId="7" borderId="51" xfId="0" applyNumberFormat="1" applyFont="1" applyFill="1" applyBorder="1" applyAlignment="1">
      <alignment horizontal="center" vertical="center" wrapText="1"/>
    </xf>
    <xf numFmtId="0" fontId="22" fillId="7" borderId="48" xfId="0" applyNumberFormat="1" applyFont="1" applyFill="1" applyBorder="1" applyAlignment="1">
      <alignment horizontal="center" vertical="center" wrapText="1"/>
    </xf>
    <xf numFmtId="0" fontId="22" fillId="7" borderId="72" xfId="0" applyNumberFormat="1" applyFont="1" applyFill="1" applyBorder="1" applyAlignment="1">
      <alignment horizontal="center" vertical="center" wrapText="1"/>
    </xf>
    <xf numFmtId="0" fontId="22" fillId="7" borderId="50" xfId="0" applyNumberFormat="1" applyFont="1" applyFill="1" applyBorder="1" applyAlignment="1">
      <alignment horizontal="center" vertical="center" wrapText="1"/>
    </xf>
    <xf numFmtId="0" fontId="22" fillId="7" borderId="73" xfId="0" applyNumberFormat="1" applyFont="1" applyFill="1" applyBorder="1" applyAlignment="1">
      <alignment horizontal="center" vertical="center" wrapText="1"/>
    </xf>
    <xf numFmtId="0" fontId="24" fillId="7" borderId="10" xfId="0" applyNumberFormat="1" applyFont="1" applyFill="1" applyBorder="1" applyAlignment="1">
      <alignment horizontal="center" vertical="center" wrapText="1"/>
    </xf>
    <xf numFmtId="0" fontId="25" fillId="7" borderId="27" xfId="0" applyNumberFormat="1" applyFont="1" applyFill="1" applyBorder="1" applyAlignment="1">
      <alignment horizontal="center" vertical="center" wrapText="1"/>
    </xf>
    <xf numFmtId="0" fontId="25" fillId="7" borderId="46" xfId="0" applyNumberFormat="1" applyFont="1" applyFill="1" applyBorder="1" applyAlignment="1">
      <alignment horizontal="center" vertical="center" wrapText="1"/>
    </xf>
    <xf numFmtId="0" fontId="25" fillId="7" borderId="28" xfId="0" applyNumberFormat="1" applyFont="1" applyFill="1" applyBorder="1" applyAlignment="1">
      <alignment horizontal="center" vertical="center" wrapText="1"/>
    </xf>
    <xf numFmtId="0" fontId="22" fillId="7" borderId="75" xfId="0" applyNumberFormat="1" applyFont="1" applyFill="1" applyBorder="1" applyAlignment="1">
      <alignment horizontal="center" vertical="center" wrapText="1"/>
    </xf>
    <xf numFmtId="0" fontId="71" fillId="49" borderId="34" xfId="0" applyNumberFormat="1" applyFont="1" applyFill="1" applyBorder="1" applyAlignment="1">
      <alignment horizontal="center" vertical="center"/>
    </xf>
    <xf numFmtId="0" fontId="71" fillId="9" borderId="10" xfId="0" applyNumberFormat="1" applyFont="1" applyFill="1" applyBorder="1" applyAlignment="1">
      <alignment horizontal="center" vertical="center"/>
    </xf>
    <xf numFmtId="0" fontId="71" fillId="49" borderId="11" xfId="0" applyNumberFormat="1" applyFont="1" applyFill="1" applyBorder="1" applyAlignment="1">
      <alignment horizontal="center" vertical="center"/>
    </xf>
    <xf numFmtId="0" fontId="68" fillId="46" borderId="10" xfId="0" applyNumberFormat="1" applyFont="1" applyFill="1" applyBorder="1" applyAlignment="1">
      <alignment horizontal="center" vertical="center" readingOrder="2"/>
    </xf>
    <xf numFmtId="0" fontId="26" fillId="7" borderId="10" xfId="0" applyNumberFormat="1" applyFont="1" applyFill="1" applyBorder="1" applyAlignment="1">
      <alignment horizontal="center" vertical="center" wrapText="1"/>
    </xf>
    <xf numFmtId="0" fontId="26" fillId="7" borderId="56" xfId="0" applyNumberFormat="1" applyFont="1" applyFill="1" applyBorder="1" applyAlignment="1">
      <alignment horizontal="center" vertical="center" wrapText="1"/>
    </xf>
    <xf numFmtId="0" fontId="26" fillId="7" borderId="26" xfId="0" applyNumberFormat="1" applyFont="1" applyFill="1" applyBorder="1" applyAlignment="1">
      <alignment horizontal="center" vertical="center" wrapText="1"/>
    </xf>
    <xf numFmtId="0" fontId="71" fillId="49" borderId="10" xfId="0" applyNumberFormat="1" applyFont="1" applyFill="1" applyBorder="1" applyAlignment="1">
      <alignment horizontal="center" vertical="center" readingOrder="2"/>
    </xf>
    <xf numFmtId="0" fontId="71" fillId="49" borderId="11" xfId="0" applyNumberFormat="1" applyFont="1" applyFill="1" applyBorder="1" applyAlignment="1">
      <alignment horizontal="center" vertical="center" readingOrder="2"/>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104</xdr:row>
      <xdr:rowOff>228600</xdr:rowOff>
    </xdr:from>
    <xdr:to>
      <xdr:col>3</xdr:col>
      <xdr:colOff>1104900</xdr:colOff>
      <xdr:row>108</xdr:row>
      <xdr:rowOff>66675</xdr:rowOff>
    </xdr:to>
    <xdr:sp>
      <xdr:nvSpPr>
        <xdr:cNvPr id="1" name="Left Arrow 1"/>
        <xdr:cNvSpPr>
          <a:spLocks/>
        </xdr:cNvSpPr>
      </xdr:nvSpPr>
      <xdr:spPr>
        <a:xfrm>
          <a:off x="4962525" y="26974800"/>
          <a:ext cx="895350" cy="866775"/>
        </a:xfrm>
        <a:prstGeom prst="leftArrow">
          <a:avLst>
            <a:gd name="adj" fmla="val -7476"/>
          </a:avLst>
        </a:prstGeom>
        <a:solidFill>
          <a:srgbClr val="FF0000"/>
        </a:solidFill>
        <a:ln w="25400" cmpd="sng">
          <a:solidFill>
            <a:srgbClr val="000000"/>
          </a:solidFill>
          <a:headEnd type="none"/>
          <a:tailEnd type="none"/>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104</xdr:row>
      <xdr:rowOff>228600</xdr:rowOff>
    </xdr:from>
    <xdr:to>
      <xdr:col>3</xdr:col>
      <xdr:colOff>1104900</xdr:colOff>
      <xdr:row>108</xdr:row>
      <xdr:rowOff>66675</xdr:rowOff>
    </xdr:to>
    <xdr:sp>
      <xdr:nvSpPr>
        <xdr:cNvPr id="1" name="Left Arrow 1"/>
        <xdr:cNvSpPr>
          <a:spLocks/>
        </xdr:cNvSpPr>
      </xdr:nvSpPr>
      <xdr:spPr>
        <a:xfrm>
          <a:off x="4962525" y="29108400"/>
          <a:ext cx="895350" cy="1095375"/>
        </a:xfrm>
        <a:prstGeom prst="leftArrow">
          <a:avLst>
            <a:gd name="adj" fmla="val 0"/>
          </a:avLst>
        </a:prstGeom>
        <a:solidFill>
          <a:srgbClr val="FF0000"/>
        </a:solidFill>
        <a:ln w="25400" cmpd="sng">
          <a:solidFill>
            <a:srgbClr val="000000"/>
          </a:solidFill>
          <a:headEnd type="none"/>
          <a:tailEnd type="none"/>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3</xdr:col>
      <xdr:colOff>209550</xdr:colOff>
      <xdr:row>104</xdr:row>
      <xdr:rowOff>228600</xdr:rowOff>
    </xdr:from>
    <xdr:to>
      <xdr:col>3</xdr:col>
      <xdr:colOff>1104900</xdr:colOff>
      <xdr:row>108</xdr:row>
      <xdr:rowOff>66675</xdr:rowOff>
    </xdr:to>
    <xdr:sp>
      <xdr:nvSpPr>
        <xdr:cNvPr id="2" name="Left Arrow 2"/>
        <xdr:cNvSpPr>
          <a:spLocks/>
        </xdr:cNvSpPr>
      </xdr:nvSpPr>
      <xdr:spPr>
        <a:xfrm>
          <a:off x="4962525" y="29108400"/>
          <a:ext cx="895350" cy="1095375"/>
        </a:xfrm>
        <a:prstGeom prst="leftArrow">
          <a:avLst>
            <a:gd name="adj" fmla="val 0"/>
          </a:avLst>
        </a:prstGeom>
        <a:solidFill>
          <a:srgbClr val="FF0000"/>
        </a:solidFill>
        <a:ln w="25400" cmpd="sng">
          <a:solidFill>
            <a:srgbClr val="000000"/>
          </a:solidFill>
          <a:headEnd type="none"/>
          <a:tailEnd type="none"/>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104</xdr:row>
      <xdr:rowOff>228600</xdr:rowOff>
    </xdr:from>
    <xdr:to>
      <xdr:col>3</xdr:col>
      <xdr:colOff>1104900</xdr:colOff>
      <xdr:row>108</xdr:row>
      <xdr:rowOff>66675</xdr:rowOff>
    </xdr:to>
    <xdr:sp>
      <xdr:nvSpPr>
        <xdr:cNvPr id="1" name="Left Arrow 1"/>
        <xdr:cNvSpPr>
          <a:spLocks/>
        </xdr:cNvSpPr>
      </xdr:nvSpPr>
      <xdr:spPr>
        <a:xfrm>
          <a:off x="4962525" y="25422225"/>
          <a:ext cx="895350" cy="752475"/>
        </a:xfrm>
        <a:prstGeom prst="leftArrow">
          <a:avLst>
            <a:gd name="adj" fmla="val -13083"/>
          </a:avLst>
        </a:prstGeom>
        <a:solidFill>
          <a:srgbClr val="FF0000"/>
        </a:solidFill>
        <a:ln w="25400" cmpd="sng">
          <a:solidFill>
            <a:srgbClr val="000000"/>
          </a:solidFill>
          <a:headEnd type="none"/>
          <a:tailEnd type="none"/>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b.nasiri\Desktop\&#1576;&#1575;&#1606;&#1705;%20&#1575;&#1591;&#1604;&#1575;&#1593;&#1575;&#1578;%20&#1605;&#1585;&#1575;&#1705;&#1586;%2027-1-9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لیست شهرستان ها"/>
      <sheetName val="روکش کلی استان"/>
      <sheetName val="روکش آران و بیدگل"/>
      <sheetName val="آران و بیدگل (ابوزید آباد)"/>
      <sheetName val="آران و بیدگل (حومه) "/>
      <sheetName val="روکش اردستان"/>
      <sheetName val="اردستان (نیسیان)"/>
      <sheetName val="اردستان (زواره)"/>
      <sheetName val="اردستان (مهاباد)"/>
      <sheetName val="اردستان (حومه)"/>
      <sheetName val="روکش اصفهان"/>
      <sheetName val="اصفهان (اسلام اباد)"/>
      <sheetName val="اصفهان (برآن جنوبی)"/>
      <sheetName val="اصفهان (برآن شمالی)"/>
      <sheetName val="اصفهان (جرقویه سفلی)"/>
      <sheetName val="اصفهان (جی و قهاب)"/>
      <sheetName val="اصفهان (رامشه)"/>
      <sheetName val="اصفهان (کرارج)"/>
      <sheetName val="اصفهان (کوهپایه)"/>
      <sheetName val="اصفهان(رهنان)"/>
      <sheetName val="اصفهان (ورزنه)"/>
      <sheetName val="اصفهان (حومه)"/>
      <sheetName val="روکش برخوار"/>
      <sheetName val="برخوار (دولت آباد)"/>
      <sheetName val="برخوار (حومه)"/>
      <sheetName val="روکش بویین میاندشت"/>
      <sheetName val="بویین میاندشت"/>
      <sheetName val="بویین میاندشت  (حومه)"/>
      <sheetName val="روکش تیران و کرون"/>
      <sheetName val="تیران و کرون (عسگران)"/>
      <sheetName val="تیران و کرون (حومه)"/>
      <sheetName val="روکش چادگان"/>
      <sheetName val="چادگان (فراموشجان)"/>
      <sheetName val="چادگان (حومه)"/>
      <sheetName val="روکش خمینی شهر"/>
      <sheetName val="خمینی شهر "/>
      <sheetName val="خمینی شهر  (حومه)"/>
      <sheetName val="روکش خوانسار"/>
      <sheetName val="خوانسار (ویست)"/>
      <sheetName val="خوانسار (حومه)"/>
      <sheetName val="روکش خور و بیابانک"/>
      <sheetName val="خور و بیابانک"/>
      <sheetName val="خور و بیابانک (حومه)"/>
      <sheetName val="روکش دهاقان"/>
      <sheetName val="دهاقان (قمبوان)"/>
      <sheetName val="دهاقان (حومه)"/>
      <sheetName val="روکش سمیرم"/>
      <sheetName val="سمیرم (پادنا(علیا))"/>
      <sheetName val="سمیرم (حنا)"/>
      <sheetName val="سمیرم (کمه)"/>
      <sheetName val="سمیرم (وردشت)"/>
      <sheetName val="سمیرم (حومه)"/>
      <sheetName val="روکش شاهینشهر و میمه"/>
      <sheetName val="شاهینشهر و میمه (گز)"/>
      <sheetName val="شاهینشهر و میمه (میمه)"/>
      <sheetName val="شاهینشهر و میمه (حومه)"/>
      <sheetName val="روکش شهرضا"/>
      <sheetName val="شهرضا (اسفرجان)"/>
      <sheetName val="شهرضا (مهیار)"/>
      <sheetName val="شهرضا (حومه)"/>
      <sheetName val="روکش فریدن"/>
      <sheetName val="فریدن (سفته جان)"/>
      <sheetName val="فریدن (اسکندری)"/>
      <sheetName val="فریدن (حومه)"/>
      <sheetName val="روکش فریدونشهر"/>
      <sheetName val="فریدونشهر(اسلام آباد)"/>
      <sheetName val="فریدونشهر (قلعه سرخ)"/>
      <sheetName val="فریدونشهر (مصیر)"/>
      <sheetName val="فریدونشهر (حومه)"/>
      <sheetName val="روکش فلاورجان"/>
      <sheetName val="فلاورجان (پیربکران)"/>
      <sheetName val="فلاورجان (قهدریجان)"/>
      <sheetName val="فلاورجان (حومه)"/>
      <sheetName val="روکش کاشان"/>
      <sheetName val="کاشان (مشهد اردهال)"/>
      <sheetName val="کاشان (برزک)"/>
      <sheetName val="کاشان (نیاسر)"/>
      <sheetName val="کاشان (قمصر)"/>
      <sheetName val="کاشان (دفتر مرکزی)"/>
      <sheetName val="کاشان (جوشقان قالی)"/>
      <sheetName val="کاشان (حومه)"/>
      <sheetName val="روکش گلپایگان"/>
      <sheetName val="گلپایگان (گلشهر)"/>
      <sheetName val="گلپایگان (سعید آباد)"/>
      <sheetName val="گلپایگان (گوگد)"/>
      <sheetName val="گلپایگان (حومه)"/>
      <sheetName val="روکش لنجان"/>
      <sheetName val="لنجان (چم یوسفعلی)"/>
      <sheetName val="لنجان (آیدغمیش)"/>
      <sheetName val="لنجان (حومه)"/>
      <sheetName val="روکش مبارکه"/>
      <sheetName val="مبارکه (طالخونچه)"/>
      <sheetName val="مبارکه (حومه)"/>
      <sheetName val="روکش نایین"/>
      <sheetName val="نایین (چوپانان)"/>
      <sheetName val="نایین (حومه)"/>
      <sheetName val="روکش نجف آباد"/>
      <sheetName val="نجف آباد (جوزدان)"/>
      <sheetName val="نجف آباد (آزادگان)"/>
      <sheetName val="نجف آباد (حومه)"/>
      <sheetName val="روکش نطنز"/>
      <sheetName val="نطنز (طرق)"/>
      <sheetName val="نطنز (بادرود)"/>
      <sheetName val="نطنز (حومه)"/>
    </sheetNames>
    <sheetDataSet>
      <sheetData sheetId="97">
        <row r="8">
          <cell r="B8">
            <v>560</v>
          </cell>
        </row>
        <row r="12">
          <cell r="B12">
            <v>395</v>
          </cell>
        </row>
        <row r="17">
          <cell r="B17">
            <v>13</v>
          </cell>
          <cell r="C17">
            <v>279.3</v>
          </cell>
          <cell r="D17">
            <v>4.2</v>
          </cell>
          <cell r="H17">
            <v>52</v>
          </cell>
          <cell r="I17">
            <v>234</v>
          </cell>
          <cell r="J17">
            <v>4.5</v>
          </cell>
          <cell r="T17">
            <v>12</v>
          </cell>
          <cell r="U17">
            <v>600</v>
          </cell>
          <cell r="V17">
            <v>50</v>
          </cell>
          <cell r="W17">
            <v>82</v>
          </cell>
          <cell r="X17">
            <v>5330</v>
          </cell>
          <cell r="Y17">
            <v>65</v>
          </cell>
        </row>
        <row r="20">
          <cell r="B20">
            <v>46</v>
          </cell>
          <cell r="C20">
            <v>276</v>
          </cell>
          <cell r="D20">
            <v>6</v>
          </cell>
          <cell r="E20">
            <v>20</v>
          </cell>
          <cell r="F20">
            <v>440</v>
          </cell>
          <cell r="G20">
            <v>22</v>
          </cell>
        </row>
        <row r="24">
          <cell r="E24">
            <v>10</v>
          </cell>
          <cell r="F24">
            <v>75</v>
          </cell>
          <cell r="G24">
            <v>750</v>
          </cell>
          <cell r="K24">
            <v>30</v>
          </cell>
          <cell r="L24">
            <v>1</v>
          </cell>
          <cell r="M24">
            <v>30</v>
          </cell>
          <cell r="N24">
            <v>5</v>
          </cell>
          <cell r="O24">
            <v>7</v>
          </cell>
          <cell r="P24">
            <v>35</v>
          </cell>
          <cell r="Q24">
            <v>5</v>
          </cell>
          <cell r="R24">
            <v>10</v>
          </cell>
          <cell r="S24">
            <v>50</v>
          </cell>
          <cell r="T24">
            <v>5</v>
          </cell>
          <cell r="U24">
            <v>5</v>
          </cell>
          <cell r="V24">
            <v>25</v>
          </cell>
          <cell r="W24">
            <v>5</v>
          </cell>
          <cell r="X24">
            <v>5</v>
          </cell>
          <cell r="Y24">
            <v>25</v>
          </cell>
        </row>
        <row r="29">
          <cell r="D29">
            <v>0.15</v>
          </cell>
        </row>
        <row r="30">
          <cell r="D30">
            <v>180</v>
          </cell>
        </row>
        <row r="34">
          <cell r="A34">
            <v>89</v>
          </cell>
          <cell r="D34">
            <v>50</v>
          </cell>
          <cell r="M34">
            <v>0</v>
          </cell>
          <cell r="N34">
            <v>0</v>
          </cell>
        </row>
        <row r="37">
          <cell r="B37">
            <v>1000000</v>
          </cell>
        </row>
        <row r="41">
          <cell r="C41">
            <v>1</v>
          </cell>
          <cell r="E41">
            <v>1</v>
          </cell>
          <cell r="I41">
            <v>1</v>
          </cell>
          <cell r="J41">
            <v>1</v>
          </cell>
          <cell r="K41">
            <v>1</v>
          </cell>
          <cell r="L41">
            <v>1</v>
          </cell>
          <cell r="M41">
            <v>1</v>
          </cell>
        </row>
        <row r="56">
          <cell r="B56" t="str">
            <v>اگروتیس</v>
          </cell>
          <cell r="C56" t="str">
            <v>شته ها</v>
          </cell>
          <cell r="D56" t="str">
            <v>هلیوتیس</v>
          </cell>
          <cell r="E56" t="str">
            <v>مگس گیلاس</v>
          </cell>
        </row>
        <row r="57">
          <cell r="B57" t="str">
            <v>پروانه فری</v>
          </cell>
          <cell r="C57" t="str">
            <v>کرم سیب</v>
          </cell>
          <cell r="D57" t="str">
            <v>کرم گلوگاه انار</v>
          </cell>
          <cell r="E57" t="str">
            <v>زنبور مغزخوار بادام</v>
          </cell>
        </row>
        <row r="58">
          <cell r="B58" t="str">
            <v>زنگ گندم</v>
          </cell>
          <cell r="C58" t="str">
            <v>سیاهک</v>
          </cell>
          <cell r="D58" t="str">
            <v>سفیدک</v>
          </cell>
          <cell r="E58" t="str">
            <v>فوزاریم ریشه</v>
          </cell>
        </row>
        <row r="59">
          <cell r="B59" t="str">
            <v>پوسیدگی سفید ریشه</v>
          </cell>
          <cell r="C59" t="str">
            <v>شانکر باکتریایی</v>
          </cell>
          <cell r="D59" t="str">
            <v>انواع سفیدک</v>
          </cell>
          <cell r="E59" t="str">
            <v>لکه اجری</v>
          </cell>
        </row>
        <row r="60">
          <cell r="B60" t="str">
            <v>یولاف</v>
          </cell>
          <cell r="C60" t="str">
            <v>چچم</v>
          </cell>
          <cell r="D60" t="str">
            <v>سلمه تره</v>
          </cell>
          <cell r="E60" t="str">
            <v>پنیرک</v>
          </cell>
          <cell r="F60" t="str">
            <v>دم روباهی</v>
          </cell>
        </row>
        <row r="61">
          <cell r="B61" t="str">
            <v>مرغ</v>
          </cell>
          <cell r="C61" t="str">
            <v>سلمه تره</v>
          </cell>
          <cell r="F61" t="str">
            <v>اویارسلام</v>
          </cell>
        </row>
        <row r="118">
          <cell r="D118">
            <v>11</v>
          </cell>
          <cell r="E118">
            <v>1870</v>
          </cell>
          <cell r="F118">
            <v>8</v>
          </cell>
          <cell r="G118">
            <v>1650</v>
          </cell>
          <cell r="H118">
            <v>1500</v>
          </cell>
          <cell r="I118">
            <v>320</v>
          </cell>
        </row>
        <row r="122">
          <cell r="B122">
            <v>3</v>
          </cell>
          <cell r="C122">
            <v>125</v>
          </cell>
          <cell r="D122">
            <v>3</v>
          </cell>
          <cell r="E122">
            <v>175</v>
          </cell>
          <cell r="F122">
            <v>3</v>
          </cell>
          <cell r="G122">
            <v>175</v>
          </cell>
          <cell r="H122">
            <v>70</v>
          </cell>
        </row>
        <row r="126">
          <cell r="B126">
            <v>3</v>
          </cell>
          <cell r="C126">
            <v>1400</v>
          </cell>
          <cell r="H126">
            <v>30</v>
          </cell>
        </row>
        <row r="130">
          <cell r="F130">
            <v>30</v>
          </cell>
          <cell r="G130">
            <v>4000</v>
          </cell>
          <cell r="I130">
            <v>100</v>
          </cell>
        </row>
        <row r="150">
          <cell r="B150">
            <v>21</v>
          </cell>
          <cell r="C150">
            <v>720</v>
          </cell>
          <cell r="D150">
            <v>117</v>
          </cell>
          <cell r="E150">
            <v>5000</v>
          </cell>
          <cell r="F150">
            <v>40</v>
          </cell>
          <cell r="G150">
            <v>5000</v>
          </cell>
          <cell r="H150">
            <v>200</v>
          </cell>
        </row>
        <row r="153">
          <cell r="B153">
            <v>30</v>
          </cell>
          <cell r="C153">
            <v>4000</v>
          </cell>
          <cell r="D153">
            <v>100</v>
          </cell>
          <cell r="E153">
            <v>680</v>
          </cell>
        </row>
        <row r="162">
          <cell r="C162">
            <v>20</v>
          </cell>
          <cell r="D162">
            <v>8</v>
          </cell>
        </row>
        <row r="166">
          <cell r="C166">
            <v>1</v>
          </cell>
          <cell r="D166">
            <v>10</v>
          </cell>
        </row>
        <row r="170">
          <cell r="C170">
            <v>1</v>
          </cell>
          <cell r="D170">
            <v>150</v>
          </cell>
          <cell r="E170">
            <v>1</v>
          </cell>
          <cell r="F170">
            <v>150</v>
          </cell>
        </row>
        <row r="190">
          <cell r="D190">
            <v>1</v>
          </cell>
          <cell r="E190">
            <v>15000</v>
          </cell>
        </row>
        <row r="214">
          <cell r="B214">
            <v>200</v>
          </cell>
          <cell r="H214">
            <v>1000</v>
          </cell>
          <cell r="I214">
            <v>1000</v>
          </cell>
        </row>
        <row r="220">
          <cell r="B220">
            <v>15</v>
          </cell>
        </row>
        <row r="226">
          <cell r="A226">
            <v>12964</v>
          </cell>
          <cell r="B226">
            <v>13547</v>
          </cell>
        </row>
      </sheetData>
      <sheetData sheetId="98">
        <row r="8">
          <cell r="B8">
            <v>1500</v>
          </cell>
        </row>
        <row r="12">
          <cell r="B12">
            <v>889</v>
          </cell>
        </row>
        <row r="17">
          <cell r="B17">
            <v>541</v>
          </cell>
          <cell r="C17">
            <v>2164</v>
          </cell>
          <cell r="D17">
            <v>4</v>
          </cell>
          <cell r="H17">
            <v>570</v>
          </cell>
          <cell r="I17">
            <v>1710</v>
          </cell>
          <cell r="J17">
            <v>3</v>
          </cell>
          <cell r="K17">
            <v>133</v>
          </cell>
          <cell r="L17">
            <v>3990</v>
          </cell>
          <cell r="M17">
            <v>30</v>
          </cell>
          <cell r="N17">
            <v>50</v>
          </cell>
          <cell r="T17">
            <v>450</v>
          </cell>
          <cell r="U17">
            <v>18000</v>
          </cell>
          <cell r="V17">
            <v>40</v>
          </cell>
        </row>
        <row r="20">
          <cell r="E20">
            <v>107</v>
          </cell>
          <cell r="F20">
            <v>5000</v>
          </cell>
          <cell r="G20">
            <v>47</v>
          </cell>
        </row>
        <row r="24">
          <cell r="B24">
            <v>20</v>
          </cell>
          <cell r="C24">
            <v>160</v>
          </cell>
          <cell r="D24">
            <v>10</v>
          </cell>
          <cell r="K24">
            <v>300</v>
          </cell>
          <cell r="L24">
            <v>600</v>
          </cell>
          <cell r="M24">
            <v>2</v>
          </cell>
          <cell r="N24">
            <v>277</v>
          </cell>
          <cell r="O24">
            <v>2216</v>
          </cell>
          <cell r="P24">
            <v>8</v>
          </cell>
          <cell r="Q24">
            <v>40</v>
          </cell>
          <cell r="R24">
            <v>80</v>
          </cell>
          <cell r="S24">
            <v>2</v>
          </cell>
          <cell r="T24">
            <v>5</v>
          </cell>
          <cell r="U24">
            <v>35</v>
          </cell>
          <cell r="V24">
            <v>7</v>
          </cell>
          <cell r="W24">
            <v>100</v>
          </cell>
          <cell r="X24">
            <v>500</v>
          </cell>
          <cell r="Y24">
            <v>5</v>
          </cell>
        </row>
        <row r="29">
          <cell r="D29">
            <v>3</v>
          </cell>
        </row>
        <row r="30">
          <cell r="D30">
            <v>270</v>
          </cell>
        </row>
        <row r="34">
          <cell r="A34">
            <v>89</v>
          </cell>
          <cell r="D34">
            <v>50</v>
          </cell>
          <cell r="M34">
            <v>0</v>
          </cell>
          <cell r="N34">
            <v>0</v>
          </cell>
        </row>
        <row r="41">
          <cell r="D41">
            <v>1</v>
          </cell>
          <cell r="E41">
            <v>1</v>
          </cell>
        </row>
        <row r="45">
          <cell r="B45">
            <v>80</v>
          </cell>
          <cell r="C45">
            <v>20</v>
          </cell>
        </row>
        <row r="52">
          <cell r="D52">
            <v>5000</v>
          </cell>
          <cell r="E52">
            <v>2800</v>
          </cell>
          <cell r="G52">
            <v>7800</v>
          </cell>
          <cell r="J52">
            <v>7800</v>
          </cell>
        </row>
        <row r="56">
          <cell r="B56" t="str">
            <v>سن گندم</v>
          </cell>
          <cell r="C56" t="str">
            <v>سرشاخه خوار</v>
          </cell>
          <cell r="E56" t="str">
            <v>شانکر باکتریایی</v>
          </cell>
          <cell r="F56" t="str">
            <v>پهن برگ ها</v>
          </cell>
        </row>
        <row r="57">
          <cell r="C57" t="str">
            <v>آفات چوبخوار</v>
          </cell>
          <cell r="E57" t="str">
            <v>پوسیدگی ریشه</v>
          </cell>
        </row>
        <row r="58">
          <cell r="C58" t="str">
            <v>کرم سیب</v>
          </cell>
        </row>
        <row r="59">
          <cell r="C59" t="str">
            <v>کنه گیاهی</v>
          </cell>
        </row>
        <row r="60">
          <cell r="C60" t="str">
            <v>پروانه فری</v>
          </cell>
        </row>
        <row r="101">
          <cell r="A101">
            <v>1500</v>
          </cell>
          <cell r="B101">
            <v>700</v>
          </cell>
          <cell r="C101">
            <v>100</v>
          </cell>
        </row>
        <row r="104">
          <cell r="B104" t="str">
            <v>خربزه</v>
          </cell>
          <cell r="C104">
            <v>200</v>
          </cell>
        </row>
        <row r="105">
          <cell r="B105" t="str">
            <v>زعفران</v>
          </cell>
          <cell r="C105">
            <v>0.5</v>
          </cell>
        </row>
        <row r="118">
          <cell r="D118">
            <v>3</v>
          </cell>
          <cell r="E118">
            <v>300</v>
          </cell>
          <cell r="F118">
            <v>3</v>
          </cell>
          <cell r="G118">
            <v>300</v>
          </cell>
          <cell r="H118">
            <v>2700</v>
          </cell>
          <cell r="I118">
            <v>550</v>
          </cell>
        </row>
        <row r="122">
          <cell r="D122">
            <v>65</v>
          </cell>
          <cell r="E122">
            <v>6500</v>
          </cell>
          <cell r="F122">
            <v>65</v>
          </cell>
          <cell r="G122">
            <v>6500</v>
          </cell>
          <cell r="H122">
            <v>2300</v>
          </cell>
        </row>
        <row r="126">
          <cell r="D126">
            <v>160</v>
          </cell>
          <cell r="E126">
            <v>6695</v>
          </cell>
          <cell r="H126">
            <v>201</v>
          </cell>
        </row>
        <row r="130">
          <cell r="D130">
            <v>2</v>
          </cell>
          <cell r="E130">
            <v>136</v>
          </cell>
          <cell r="F130">
            <v>2</v>
          </cell>
          <cell r="G130">
            <v>136</v>
          </cell>
          <cell r="H130">
            <v>3600</v>
          </cell>
          <cell r="I130">
            <v>1632</v>
          </cell>
        </row>
        <row r="134">
          <cell r="D134">
            <v>1</v>
          </cell>
          <cell r="E134">
            <v>75</v>
          </cell>
        </row>
        <row r="162">
          <cell r="C162">
            <v>10</v>
          </cell>
          <cell r="D162">
            <v>20</v>
          </cell>
        </row>
        <row r="195">
          <cell r="B195">
            <v>3</v>
          </cell>
          <cell r="C195">
            <v>210</v>
          </cell>
          <cell r="J195">
            <v>6300</v>
          </cell>
        </row>
        <row r="200">
          <cell r="D200">
            <v>18</v>
          </cell>
          <cell r="E200">
            <v>276000</v>
          </cell>
          <cell r="J200">
            <v>620</v>
          </cell>
        </row>
        <row r="205">
          <cell r="D205">
            <v>2</v>
          </cell>
          <cell r="E205">
            <v>50000</v>
          </cell>
          <cell r="J205">
            <v>500</v>
          </cell>
        </row>
        <row r="214">
          <cell r="B214">
            <v>900</v>
          </cell>
          <cell r="C214">
            <v>275000</v>
          </cell>
          <cell r="E214">
            <v>275000</v>
          </cell>
          <cell r="F214">
            <v>275000</v>
          </cell>
          <cell r="H214">
            <v>825000</v>
          </cell>
          <cell r="I214">
            <v>825000</v>
          </cell>
        </row>
        <row r="220">
          <cell r="B220">
            <v>86</v>
          </cell>
          <cell r="G220">
            <v>1</v>
          </cell>
          <cell r="H220">
            <v>2</v>
          </cell>
          <cell r="I220">
            <v>2</v>
          </cell>
          <cell r="J220">
            <v>9</v>
          </cell>
        </row>
        <row r="223">
          <cell r="D223">
            <v>183</v>
          </cell>
          <cell r="F223">
            <v>31</v>
          </cell>
        </row>
        <row r="226">
          <cell r="A226">
            <v>12964</v>
          </cell>
          <cell r="B226">
            <v>13547</v>
          </cell>
          <cell r="E226">
            <v>4076</v>
          </cell>
        </row>
        <row r="229">
          <cell r="A229">
            <v>2200</v>
          </cell>
          <cell r="G229">
            <v>10</v>
          </cell>
          <cell r="I229">
            <v>15</v>
          </cell>
        </row>
        <row r="232">
          <cell r="B232">
            <v>10</v>
          </cell>
        </row>
        <row r="238">
          <cell r="B238" t="str">
            <v>اکبر رحیمی</v>
          </cell>
          <cell r="E238" t="str">
            <v>لیسانس</v>
          </cell>
          <cell r="G238" t="str">
            <v>رسمی</v>
          </cell>
        </row>
        <row r="239">
          <cell r="B239" t="str">
            <v>علی شفیعی</v>
          </cell>
          <cell r="E239" t="str">
            <v>دیپلم</v>
          </cell>
          <cell r="G239" t="str">
            <v>رسمی</v>
          </cell>
        </row>
        <row r="240">
          <cell r="B240" t="str">
            <v>فرشاد افشین</v>
          </cell>
          <cell r="E240" t="str">
            <v>کارشناس</v>
          </cell>
          <cell r="G240" t="str">
            <v>رسمی آزمایشی</v>
          </cell>
        </row>
        <row r="241">
          <cell r="B241" t="str">
            <v>نسیمه احمدی</v>
          </cell>
          <cell r="E241" t="str">
            <v>کارشناس</v>
          </cell>
          <cell r="G241" t="str">
            <v>رسمی آزمایشی</v>
          </cell>
        </row>
        <row r="242">
          <cell r="B242" t="str">
            <v>الهام مسعودی</v>
          </cell>
          <cell r="E242" t="str">
            <v>کارشناس</v>
          </cell>
          <cell r="G242" t="str">
            <v>رسمی آزمایشی</v>
          </cell>
        </row>
        <row r="243">
          <cell r="B243" t="str">
            <v>اعظم خیرالهی</v>
          </cell>
          <cell r="E243" t="str">
            <v>کارشناس</v>
          </cell>
          <cell r="G243" t="str">
            <v>رسمی آزمایشی</v>
          </cell>
        </row>
        <row r="244">
          <cell r="B244" t="str">
            <v>نرگس زارع پور</v>
          </cell>
          <cell r="E244" t="str">
            <v>کارشناس</v>
          </cell>
          <cell r="G244" t="str">
            <v>رسمی آزمایشی</v>
          </cell>
        </row>
        <row r="245">
          <cell r="B245" t="str">
            <v>الهام سعیدی</v>
          </cell>
          <cell r="E245" t="str">
            <v>کارشناس</v>
          </cell>
          <cell r="G245" t="str">
            <v>رسمی آزمایشی</v>
          </cell>
        </row>
        <row r="246">
          <cell r="B246" t="str">
            <v>سمانه نصر الهی</v>
          </cell>
          <cell r="E246" t="str">
            <v>کارشناس</v>
          </cell>
          <cell r="G246" t="str">
            <v>رسمی آزمایشی</v>
          </cell>
        </row>
        <row r="247">
          <cell r="B247" t="str">
            <v> آقای اکبری</v>
          </cell>
          <cell r="G247" t="str">
            <v>رسمی آزمایشی</v>
          </cell>
        </row>
        <row r="263">
          <cell r="C263">
            <v>100</v>
          </cell>
          <cell r="G263">
            <v>1</v>
          </cell>
          <cell r="H263">
            <v>2</v>
          </cell>
          <cell r="I263">
            <v>1</v>
          </cell>
        </row>
        <row r="266">
          <cell r="B266">
            <v>1</v>
          </cell>
          <cell r="C266">
            <v>1</v>
          </cell>
          <cell r="D266">
            <v>0</v>
          </cell>
        </row>
      </sheetData>
      <sheetData sheetId="99">
        <row r="8">
          <cell r="B8">
            <v>1353</v>
          </cell>
        </row>
        <row r="9">
          <cell r="B9">
            <v>0</v>
          </cell>
        </row>
        <row r="12">
          <cell r="B12">
            <v>2995</v>
          </cell>
        </row>
        <row r="13">
          <cell r="B13">
            <v>0</v>
          </cell>
        </row>
        <row r="17">
          <cell r="B17">
            <v>120</v>
          </cell>
          <cell r="C17">
            <v>504</v>
          </cell>
          <cell r="D17">
            <v>4.2</v>
          </cell>
          <cell r="E17">
            <v>0</v>
          </cell>
          <cell r="F17">
            <v>0</v>
          </cell>
          <cell r="G17">
            <v>0</v>
          </cell>
          <cell r="H17">
            <v>160</v>
          </cell>
          <cell r="I17">
            <v>720</v>
          </cell>
          <cell r="J17">
            <v>4.5</v>
          </cell>
          <cell r="K17">
            <v>480</v>
          </cell>
          <cell r="L17">
            <v>5760</v>
          </cell>
          <cell r="M17">
            <v>12</v>
          </cell>
          <cell r="N17">
            <v>50</v>
          </cell>
          <cell r="O17">
            <v>175</v>
          </cell>
          <cell r="P17">
            <v>3.5</v>
          </cell>
          <cell r="Q17">
            <v>0</v>
          </cell>
          <cell r="R17">
            <v>0</v>
          </cell>
          <cell r="S17">
            <v>0</v>
          </cell>
          <cell r="T17">
            <v>140</v>
          </cell>
          <cell r="U17">
            <v>7000</v>
          </cell>
          <cell r="V17">
            <v>50</v>
          </cell>
          <cell r="W17">
            <v>60</v>
          </cell>
          <cell r="X17">
            <v>3900</v>
          </cell>
          <cell r="Y17">
            <v>65</v>
          </cell>
          <cell r="Z17">
            <v>0</v>
          </cell>
          <cell r="AA17">
            <v>0</v>
          </cell>
          <cell r="AB17">
            <v>0</v>
          </cell>
        </row>
        <row r="20">
          <cell r="B20">
            <v>0</v>
          </cell>
          <cell r="C20">
            <v>0</v>
          </cell>
          <cell r="D20">
            <v>0</v>
          </cell>
          <cell r="E20">
            <v>88</v>
          </cell>
          <cell r="F20">
            <v>3696</v>
          </cell>
          <cell r="G20">
            <v>42</v>
          </cell>
          <cell r="H20">
            <v>210</v>
          </cell>
          <cell r="I20">
            <v>7350</v>
          </cell>
          <cell r="J20">
            <v>35</v>
          </cell>
          <cell r="K20">
            <v>0</v>
          </cell>
          <cell r="L20">
            <v>0</v>
          </cell>
          <cell r="M20">
            <v>0</v>
          </cell>
          <cell r="N20">
            <v>0</v>
          </cell>
          <cell r="O20">
            <v>0</v>
          </cell>
          <cell r="P20">
            <v>0</v>
          </cell>
          <cell r="Q20">
            <v>5</v>
          </cell>
          <cell r="R20">
            <v>20</v>
          </cell>
          <cell r="S20">
            <v>4</v>
          </cell>
          <cell r="T20">
            <v>0</v>
          </cell>
          <cell r="U20">
            <v>0</v>
          </cell>
          <cell r="V20">
            <v>0</v>
          </cell>
          <cell r="W20">
            <v>40</v>
          </cell>
          <cell r="X20">
            <v>300</v>
          </cell>
          <cell r="Y20">
            <v>7.5</v>
          </cell>
          <cell r="Z20">
            <v>0</v>
          </cell>
          <cell r="AA20">
            <v>0</v>
          </cell>
          <cell r="AB20">
            <v>0</v>
          </cell>
        </row>
        <row r="25">
          <cell r="B25">
            <v>250</v>
          </cell>
          <cell r="E25">
            <v>2000</v>
          </cell>
          <cell r="H25">
            <v>20</v>
          </cell>
          <cell r="K25">
            <v>4800</v>
          </cell>
          <cell r="N25">
            <v>320</v>
          </cell>
          <cell r="Q25">
            <v>480</v>
          </cell>
          <cell r="T25">
            <v>1700</v>
          </cell>
          <cell r="W25">
            <v>1800</v>
          </cell>
        </row>
        <row r="26">
          <cell r="B26">
            <v>50</v>
          </cell>
          <cell r="C26">
            <v>350</v>
          </cell>
          <cell r="D26">
            <v>7</v>
          </cell>
          <cell r="E26">
            <v>650</v>
          </cell>
          <cell r="F26">
            <v>195</v>
          </cell>
          <cell r="G26">
            <v>0.3</v>
          </cell>
          <cell r="H26">
            <v>5</v>
          </cell>
          <cell r="J26">
            <v>0</v>
          </cell>
          <cell r="K26">
            <v>1040</v>
          </cell>
          <cell r="L26">
            <v>2080</v>
          </cell>
          <cell r="M26">
            <v>2</v>
          </cell>
          <cell r="N26">
            <v>100</v>
          </cell>
          <cell r="O26">
            <v>700</v>
          </cell>
          <cell r="P26">
            <v>7</v>
          </cell>
          <cell r="Q26">
            <v>50</v>
          </cell>
          <cell r="R26">
            <v>100</v>
          </cell>
          <cell r="S26">
            <v>2</v>
          </cell>
          <cell r="T26">
            <v>340</v>
          </cell>
          <cell r="U26">
            <v>2380</v>
          </cell>
          <cell r="V26">
            <v>7</v>
          </cell>
          <cell r="W26">
            <v>760</v>
          </cell>
          <cell r="X26">
            <v>2600</v>
          </cell>
          <cell r="Y26">
            <v>4</v>
          </cell>
        </row>
        <row r="29">
          <cell r="B29">
            <v>5</v>
          </cell>
          <cell r="C29">
            <v>3.5</v>
          </cell>
          <cell r="D29">
            <v>12</v>
          </cell>
          <cell r="E29">
            <v>0</v>
          </cell>
          <cell r="F29">
            <v>0.5</v>
          </cell>
        </row>
        <row r="30">
          <cell r="B30">
            <v>7500000</v>
          </cell>
          <cell r="C30">
            <v>525000</v>
          </cell>
          <cell r="D30">
            <v>1800</v>
          </cell>
          <cell r="E30">
            <v>0</v>
          </cell>
          <cell r="F30">
            <v>500</v>
          </cell>
        </row>
        <row r="34">
          <cell r="A34">
            <v>1444</v>
          </cell>
          <cell r="B34">
            <v>43000</v>
          </cell>
          <cell r="C34">
            <v>7500</v>
          </cell>
          <cell r="D34">
            <v>102</v>
          </cell>
          <cell r="E34">
            <v>4000</v>
          </cell>
          <cell r="F34">
            <v>600</v>
          </cell>
          <cell r="G34">
            <v>13</v>
          </cell>
          <cell r="H34">
            <v>150</v>
          </cell>
          <cell r="I34">
            <v>80</v>
          </cell>
          <cell r="J34">
            <v>1</v>
          </cell>
          <cell r="K34">
            <v>500</v>
          </cell>
          <cell r="L34">
            <v>0</v>
          </cell>
          <cell r="M34">
            <v>47650</v>
          </cell>
          <cell r="N34">
            <v>8180</v>
          </cell>
        </row>
        <row r="37">
          <cell r="B37">
            <v>4000</v>
          </cell>
          <cell r="C37">
            <v>1000</v>
          </cell>
          <cell r="D37">
            <v>500</v>
          </cell>
          <cell r="E37">
            <v>25</v>
          </cell>
          <cell r="F37">
            <v>10</v>
          </cell>
          <cell r="G37">
            <v>2</v>
          </cell>
        </row>
        <row r="41">
          <cell r="B41">
            <v>0</v>
          </cell>
          <cell r="C41">
            <v>4</v>
          </cell>
          <cell r="D41">
            <v>0</v>
          </cell>
          <cell r="E41">
            <v>2</v>
          </cell>
          <cell r="F41">
            <v>2</v>
          </cell>
          <cell r="G41">
            <v>0</v>
          </cell>
          <cell r="H41">
            <v>0</v>
          </cell>
          <cell r="I41">
            <v>2</v>
          </cell>
          <cell r="J41">
            <v>5</v>
          </cell>
          <cell r="K41">
            <v>4</v>
          </cell>
          <cell r="L41">
            <v>5</v>
          </cell>
          <cell r="M41">
            <v>3</v>
          </cell>
          <cell r="N41">
            <v>0</v>
          </cell>
        </row>
        <row r="42">
          <cell r="B42">
            <v>0</v>
          </cell>
          <cell r="C42">
            <v>15</v>
          </cell>
          <cell r="D42">
            <v>0</v>
          </cell>
          <cell r="E42">
            <v>12</v>
          </cell>
          <cell r="F42">
            <v>4</v>
          </cell>
          <cell r="H42">
            <v>0</v>
          </cell>
          <cell r="I42">
            <v>4</v>
          </cell>
          <cell r="J42">
            <v>6</v>
          </cell>
          <cell r="K42">
            <v>8</v>
          </cell>
          <cell r="L42">
            <v>18</v>
          </cell>
          <cell r="M42">
            <v>9</v>
          </cell>
          <cell r="N42">
            <v>0</v>
          </cell>
        </row>
        <row r="45">
          <cell r="B45">
            <v>741</v>
          </cell>
          <cell r="C45">
            <v>41</v>
          </cell>
          <cell r="D45">
            <v>0</v>
          </cell>
          <cell r="E45">
            <v>5</v>
          </cell>
          <cell r="F45">
            <v>22</v>
          </cell>
          <cell r="G45">
            <v>19</v>
          </cell>
          <cell r="H45">
            <v>0</v>
          </cell>
          <cell r="I45">
            <v>2</v>
          </cell>
          <cell r="J45">
            <v>2</v>
          </cell>
          <cell r="K45">
            <v>0</v>
          </cell>
          <cell r="L45">
            <v>35</v>
          </cell>
          <cell r="M45">
            <v>17</v>
          </cell>
          <cell r="N45">
            <v>40</v>
          </cell>
          <cell r="O45">
            <v>700</v>
          </cell>
          <cell r="P45">
            <v>317</v>
          </cell>
          <cell r="Q45">
            <v>100</v>
          </cell>
          <cell r="R45">
            <v>40</v>
          </cell>
          <cell r="S45">
            <v>0</v>
          </cell>
          <cell r="T45">
            <v>0</v>
          </cell>
          <cell r="U45">
            <v>300</v>
          </cell>
          <cell r="V45">
            <v>5</v>
          </cell>
          <cell r="W45">
            <v>5</v>
          </cell>
        </row>
        <row r="48">
          <cell r="B48">
            <v>2700</v>
          </cell>
          <cell r="C48">
            <v>250</v>
          </cell>
          <cell r="D48">
            <v>0</v>
          </cell>
          <cell r="E48">
            <v>300</v>
          </cell>
          <cell r="F48">
            <v>1500</v>
          </cell>
          <cell r="G48">
            <v>100</v>
          </cell>
          <cell r="H48">
            <v>0</v>
          </cell>
        </row>
        <row r="52">
          <cell r="B52">
            <v>20</v>
          </cell>
          <cell r="C52">
            <v>100</v>
          </cell>
          <cell r="D52">
            <v>200</v>
          </cell>
          <cell r="E52">
            <v>300</v>
          </cell>
          <cell r="F52">
            <v>320</v>
          </cell>
          <cell r="G52">
            <v>3000</v>
          </cell>
          <cell r="H52">
            <v>0</v>
          </cell>
          <cell r="I52">
            <v>0</v>
          </cell>
          <cell r="J52">
            <v>3000</v>
          </cell>
          <cell r="K52">
            <v>320</v>
          </cell>
          <cell r="L52">
            <v>30</v>
          </cell>
        </row>
        <row r="56">
          <cell r="B56" t="str">
            <v>سن گندم</v>
          </cell>
          <cell r="C56" t="str">
            <v>کرم گلوگاه انار</v>
          </cell>
          <cell r="D56" t="str">
            <v>زنگ زرد غلات</v>
          </cell>
          <cell r="E56" t="str">
            <v>شانکر باکتریایی هسته داران</v>
          </cell>
          <cell r="F56" t="str">
            <v>یولاف </v>
          </cell>
          <cell r="G56" t="str">
            <v>مرغ</v>
          </cell>
        </row>
        <row r="57">
          <cell r="B57" t="str">
            <v>سرخرطومی یونجه</v>
          </cell>
          <cell r="C57" t="str">
            <v>زنبور مغز خوار بادام</v>
          </cell>
          <cell r="D57" t="str">
            <v>آلترناریا</v>
          </cell>
          <cell r="E57" t="str">
            <v>لکه آجری بادام</v>
          </cell>
          <cell r="F57" t="str">
            <v>چچم</v>
          </cell>
          <cell r="G57" t="str">
            <v>پیچک</v>
          </cell>
        </row>
        <row r="58">
          <cell r="B58" t="str">
            <v>تریپس پیاز</v>
          </cell>
          <cell r="C58" t="str">
            <v>مگس گیلاس</v>
          </cell>
          <cell r="D58" t="str">
            <v>موزاییک یونجه</v>
          </cell>
          <cell r="E58" t="str">
            <v>پوسیدگی سفید ریشه</v>
          </cell>
          <cell r="F58" t="str">
            <v>خاکشیر</v>
          </cell>
          <cell r="G58" t="str">
            <v>سلمه تره</v>
          </cell>
        </row>
        <row r="59">
          <cell r="B59" t="str">
            <v>هلیوتیس گوجه</v>
          </cell>
          <cell r="C59" t="str">
            <v>کرم سیب</v>
          </cell>
          <cell r="D59" t="str">
            <v>پژمردگی باکتریایی سسیب زمینی</v>
          </cell>
          <cell r="E59" t="str">
            <v>لب شتری هلو</v>
          </cell>
          <cell r="F59" t="str">
            <v>اویار سلام</v>
          </cell>
          <cell r="G59" t="str">
            <v>تاج خروس</v>
          </cell>
        </row>
        <row r="60">
          <cell r="B60" t="str">
            <v>توتا </v>
          </cell>
          <cell r="C60" t="str">
            <v>چوبخوار ها</v>
          </cell>
          <cell r="D60" t="str">
            <v>ویروس کوتو لگی ذرت</v>
          </cell>
          <cell r="E60" t="str">
            <v>سفیدک سطحی و داخلی</v>
          </cell>
          <cell r="F60" t="str">
            <v>سوروف</v>
          </cell>
          <cell r="G60" t="str">
            <v>سس</v>
          </cell>
        </row>
        <row r="61">
          <cell r="C61" t="str">
            <v>پوستخوار ها</v>
          </cell>
          <cell r="D61" t="str">
            <v>پژمردگی آوندی صیفی</v>
          </cell>
          <cell r="E61" t="str">
            <v>بیماریهای باکتریایی</v>
          </cell>
          <cell r="F61" t="str">
            <v>سلمه تره</v>
          </cell>
          <cell r="G61" t="str">
            <v>ترشک</v>
          </cell>
        </row>
        <row r="62">
          <cell r="C62" t="str">
            <v>پسیل گلابی</v>
          </cell>
          <cell r="F62" t="str">
            <v>تاج خروس</v>
          </cell>
          <cell r="G62" t="str">
            <v>پنیرک</v>
          </cell>
        </row>
        <row r="63">
          <cell r="C63" t="str">
            <v>کنه</v>
          </cell>
          <cell r="F63" t="str">
            <v>جو موشی</v>
          </cell>
          <cell r="G63" t="str">
            <v>تلخه</v>
          </cell>
        </row>
        <row r="64">
          <cell r="C64" t="str">
            <v>شپشک</v>
          </cell>
          <cell r="F64" t="str">
            <v>دم روباهی</v>
          </cell>
          <cell r="G64" t="str">
            <v>گاوچاقکن</v>
          </cell>
        </row>
        <row r="65">
          <cell r="F65" t="str">
            <v>ترشک </v>
          </cell>
        </row>
        <row r="101">
          <cell r="A101">
            <v>1740</v>
          </cell>
          <cell r="B101">
            <v>1250</v>
          </cell>
          <cell r="C101">
            <v>840</v>
          </cell>
          <cell r="D101">
            <v>120</v>
          </cell>
          <cell r="E101">
            <v>580</v>
          </cell>
          <cell r="F101">
            <v>180</v>
          </cell>
          <cell r="G101">
            <v>80</v>
          </cell>
        </row>
        <row r="104">
          <cell r="B104" t="str">
            <v>بادام</v>
          </cell>
          <cell r="C104">
            <v>770</v>
          </cell>
        </row>
        <row r="105">
          <cell r="B105" t="str">
            <v>لبنی</v>
          </cell>
          <cell r="C105">
            <v>150</v>
          </cell>
        </row>
        <row r="118">
          <cell r="B118">
            <v>38</v>
          </cell>
          <cell r="C118">
            <v>9380</v>
          </cell>
          <cell r="D118">
            <v>220</v>
          </cell>
          <cell r="E118">
            <v>3378</v>
          </cell>
          <cell r="F118">
            <v>220</v>
          </cell>
          <cell r="G118">
            <v>3378</v>
          </cell>
          <cell r="H118">
            <v>5500</v>
          </cell>
          <cell r="I118">
            <v>130000</v>
          </cell>
        </row>
        <row r="122">
          <cell r="B122">
            <v>13</v>
          </cell>
          <cell r="C122">
            <v>660</v>
          </cell>
          <cell r="D122">
            <v>115</v>
          </cell>
          <cell r="E122">
            <v>4544</v>
          </cell>
          <cell r="F122">
            <v>13</v>
          </cell>
          <cell r="G122">
            <v>4544</v>
          </cell>
          <cell r="H122">
            <v>5500</v>
          </cell>
        </row>
        <row r="126">
          <cell r="D126">
            <v>65</v>
          </cell>
          <cell r="E126">
            <v>7315</v>
          </cell>
          <cell r="F126" t="str">
            <v>*</v>
          </cell>
          <cell r="G126" t="str">
            <v>*</v>
          </cell>
          <cell r="H126">
            <v>68000</v>
          </cell>
        </row>
        <row r="130">
          <cell r="B130">
            <v>10</v>
          </cell>
          <cell r="C130">
            <v>3930</v>
          </cell>
          <cell r="D130">
            <v>6</v>
          </cell>
          <cell r="E130">
            <v>2100</v>
          </cell>
          <cell r="F130">
            <v>6</v>
          </cell>
          <cell r="G130">
            <v>2100</v>
          </cell>
          <cell r="H130">
            <v>70000</v>
          </cell>
          <cell r="I130">
            <v>12</v>
          </cell>
        </row>
        <row r="134">
          <cell r="B134">
            <v>3</v>
          </cell>
          <cell r="C134">
            <v>217</v>
          </cell>
          <cell r="D134">
            <v>1</v>
          </cell>
          <cell r="E134">
            <v>100</v>
          </cell>
          <cell r="F134">
            <v>1</v>
          </cell>
          <cell r="G134">
            <v>100</v>
          </cell>
          <cell r="H134">
            <v>1</v>
          </cell>
          <cell r="I134">
            <v>1</v>
          </cell>
        </row>
        <row r="142">
          <cell r="B142">
            <v>35</v>
          </cell>
          <cell r="C142">
            <v>1750</v>
          </cell>
          <cell r="D142">
            <v>0</v>
          </cell>
          <cell r="E142">
            <v>0</v>
          </cell>
          <cell r="F142">
            <v>35</v>
          </cell>
          <cell r="H142">
            <v>70000</v>
          </cell>
        </row>
        <row r="146">
          <cell r="B146">
            <v>2</v>
          </cell>
          <cell r="C146">
            <v>90</v>
          </cell>
          <cell r="D146">
            <v>1</v>
          </cell>
          <cell r="F146">
            <v>2</v>
          </cell>
          <cell r="G146">
            <v>90</v>
          </cell>
        </row>
        <row r="150">
          <cell r="B150">
            <v>12</v>
          </cell>
          <cell r="C150">
            <v>144</v>
          </cell>
        </row>
        <row r="153">
          <cell r="B153">
            <v>10</v>
          </cell>
          <cell r="C153">
            <v>1500</v>
          </cell>
          <cell r="D153">
            <v>150</v>
          </cell>
          <cell r="E153">
            <v>225</v>
          </cell>
        </row>
        <row r="162">
          <cell r="C162">
            <v>126</v>
          </cell>
          <cell r="D162">
            <v>97</v>
          </cell>
          <cell r="G162">
            <v>1</v>
          </cell>
          <cell r="H162">
            <v>2</v>
          </cell>
        </row>
        <row r="166">
          <cell r="C166">
            <v>5</v>
          </cell>
          <cell r="D166">
            <v>30</v>
          </cell>
          <cell r="G166">
            <v>2</v>
          </cell>
          <cell r="H166">
            <v>15</v>
          </cell>
        </row>
        <row r="170">
          <cell r="C170">
            <v>51</v>
          </cell>
          <cell r="D170">
            <v>6800000</v>
          </cell>
          <cell r="E170">
            <v>1</v>
          </cell>
          <cell r="F170">
            <v>200000</v>
          </cell>
          <cell r="G170">
            <v>32</v>
          </cell>
          <cell r="H170">
            <v>4000000</v>
          </cell>
        </row>
        <row r="174">
          <cell r="C174">
            <v>4</v>
          </cell>
          <cell r="D174">
            <v>9</v>
          </cell>
          <cell r="E174">
            <v>0</v>
          </cell>
          <cell r="F174">
            <v>0</v>
          </cell>
          <cell r="G174">
            <v>0</v>
          </cell>
          <cell r="H174">
            <v>0</v>
          </cell>
        </row>
        <row r="180">
          <cell r="B180">
            <v>20</v>
          </cell>
          <cell r="C180">
            <v>120000</v>
          </cell>
          <cell r="D180">
            <v>15</v>
          </cell>
          <cell r="E180">
            <v>75000</v>
          </cell>
          <cell r="F180">
            <v>5</v>
          </cell>
          <cell r="G180">
            <v>25000</v>
          </cell>
          <cell r="H180">
            <v>25000</v>
          </cell>
          <cell r="I180">
            <v>25000</v>
          </cell>
          <cell r="J180">
            <v>120</v>
          </cell>
        </row>
        <row r="185">
          <cell r="B185">
            <v>1</v>
          </cell>
          <cell r="C185">
            <v>16000</v>
          </cell>
          <cell r="D185" t="str">
            <v>*</v>
          </cell>
          <cell r="E185" t="str">
            <v>*</v>
          </cell>
          <cell r="F185">
            <v>1</v>
          </cell>
          <cell r="G185">
            <v>80000</v>
          </cell>
        </row>
        <row r="195">
          <cell r="B195">
            <v>15</v>
          </cell>
          <cell r="C195">
            <v>450</v>
          </cell>
        </row>
        <row r="200">
          <cell r="B200">
            <v>140</v>
          </cell>
          <cell r="C200">
            <v>2226000</v>
          </cell>
          <cell r="D200">
            <v>140</v>
          </cell>
          <cell r="E200">
            <v>2226000</v>
          </cell>
        </row>
        <row r="205">
          <cell r="B205">
            <v>23</v>
          </cell>
          <cell r="C205">
            <v>1000000</v>
          </cell>
          <cell r="D205">
            <v>10</v>
          </cell>
          <cell r="E205">
            <v>300000</v>
          </cell>
          <cell r="F205">
            <v>0</v>
          </cell>
          <cell r="G205">
            <v>0</v>
          </cell>
          <cell r="H205">
            <v>0</v>
          </cell>
          <cell r="I205">
            <v>0</v>
          </cell>
        </row>
        <row r="210">
          <cell r="B210">
            <v>10</v>
          </cell>
          <cell r="C210">
            <v>120000</v>
          </cell>
        </row>
        <row r="214">
          <cell r="B214">
            <v>4000</v>
          </cell>
          <cell r="D214">
            <v>0</v>
          </cell>
          <cell r="E214">
            <v>362900</v>
          </cell>
          <cell r="F214">
            <v>362900</v>
          </cell>
          <cell r="G214">
            <v>0</v>
          </cell>
          <cell r="H214">
            <v>1000</v>
          </cell>
          <cell r="I214">
            <v>1000</v>
          </cell>
          <cell r="J214">
            <v>1000</v>
          </cell>
        </row>
        <row r="220">
          <cell r="A220">
            <v>3</v>
          </cell>
          <cell r="B220">
            <v>86</v>
          </cell>
          <cell r="G220">
            <v>1</v>
          </cell>
          <cell r="H220" t="str">
            <v>فریدن و خوانسار</v>
          </cell>
          <cell r="I220" t="str">
            <v>شاهین شهر</v>
          </cell>
          <cell r="J220" t="str">
            <v>نجف آباد و تیران وکرون</v>
          </cell>
        </row>
        <row r="223">
          <cell r="D223">
            <v>136</v>
          </cell>
          <cell r="E223">
            <v>-15</v>
          </cell>
          <cell r="F223">
            <v>40</v>
          </cell>
          <cell r="G223">
            <v>25</v>
          </cell>
        </row>
        <row r="226">
          <cell r="A226">
            <v>4076</v>
          </cell>
          <cell r="B226">
            <v>5071</v>
          </cell>
          <cell r="E226">
            <v>1309</v>
          </cell>
          <cell r="F226">
            <v>2500</v>
          </cell>
          <cell r="G226">
            <v>800</v>
          </cell>
          <cell r="H226">
            <v>200</v>
          </cell>
          <cell r="I226">
            <v>800</v>
          </cell>
          <cell r="J226">
            <v>80</v>
          </cell>
          <cell r="K226">
            <v>20</v>
          </cell>
          <cell r="L226">
            <v>2</v>
          </cell>
        </row>
        <row r="229">
          <cell r="A229">
            <v>5400</v>
          </cell>
          <cell r="B229">
            <v>10</v>
          </cell>
          <cell r="C229">
            <v>1</v>
          </cell>
          <cell r="D229">
            <v>0</v>
          </cell>
          <cell r="E229">
            <v>0</v>
          </cell>
          <cell r="F229">
            <v>0</v>
          </cell>
          <cell r="G229">
            <v>2</v>
          </cell>
          <cell r="H229">
            <v>0</v>
          </cell>
          <cell r="I229">
            <v>1</v>
          </cell>
        </row>
        <row r="232">
          <cell r="A232">
            <v>15</v>
          </cell>
          <cell r="B232">
            <v>15</v>
          </cell>
          <cell r="C232">
            <v>1</v>
          </cell>
          <cell r="D232">
            <v>0</v>
          </cell>
          <cell r="E232">
            <v>3</v>
          </cell>
          <cell r="F232">
            <v>0</v>
          </cell>
          <cell r="G232">
            <v>0</v>
          </cell>
          <cell r="H232">
            <v>1</v>
          </cell>
        </row>
        <row r="235">
          <cell r="A235">
            <v>80</v>
          </cell>
          <cell r="B235">
            <v>4</v>
          </cell>
          <cell r="C235">
            <v>16</v>
          </cell>
        </row>
        <row r="238">
          <cell r="B238" t="str">
            <v>اکبر رحیمی</v>
          </cell>
          <cell r="E238" t="str">
            <v>لیسانس</v>
          </cell>
          <cell r="G238" t="str">
            <v>رسمی</v>
          </cell>
        </row>
        <row r="239">
          <cell r="B239" t="str">
            <v>علی شفیعی</v>
          </cell>
          <cell r="E239" t="str">
            <v>دیپلم</v>
          </cell>
          <cell r="G239" t="str">
            <v>رسمی</v>
          </cell>
        </row>
        <row r="240">
          <cell r="B240" t="str">
            <v>فرشاد افشین</v>
          </cell>
          <cell r="E240" t="str">
            <v>کارشناس</v>
          </cell>
          <cell r="G240" t="str">
            <v>رسمی ازمایشی</v>
          </cell>
        </row>
        <row r="241">
          <cell r="B241" t="str">
            <v>نسیمه احمدی</v>
          </cell>
          <cell r="E241" t="str">
            <v>کارشناس</v>
          </cell>
          <cell r="G241" t="str">
            <v>رسمی ازمایشی</v>
          </cell>
        </row>
        <row r="242">
          <cell r="B242" t="str">
            <v>الهام مسعودی</v>
          </cell>
          <cell r="E242" t="str">
            <v>کارشناس</v>
          </cell>
          <cell r="G242" t="str">
            <v>رسمی ازمایشی</v>
          </cell>
        </row>
        <row r="243">
          <cell r="B243" t="str">
            <v>اعظم خیرالهی</v>
          </cell>
          <cell r="E243" t="str">
            <v>کارشناس</v>
          </cell>
          <cell r="G243" t="str">
            <v>رسمی ازمایشی</v>
          </cell>
        </row>
        <row r="263">
          <cell r="A263">
            <v>50</v>
          </cell>
          <cell r="B263">
            <v>50</v>
          </cell>
          <cell r="C263">
            <v>100</v>
          </cell>
          <cell r="D263">
            <v>0</v>
          </cell>
          <cell r="E263">
            <v>0</v>
          </cell>
          <cell r="F263">
            <v>0</v>
          </cell>
          <cell r="G263">
            <v>1</v>
          </cell>
          <cell r="H263">
            <v>3</v>
          </cell>
          <cell r="I263">
            <v>1</v>
          </cell>
          <cell r="J263">
            <v>0</v>
          </cell>
        </row>
        <row r="266">
          <cell r="B266">
            <v>1</v>
          </cell>
          <cell r="C266">
            <v>2</v>
          </cell>
          <cell r="D266">
            <v>2</v>
          </cell>
          <cell r="J266">
            <v>2</v>
          </cell>
        </row>
        <row r="279">
          <cell r="C279">
            <v>10</v>
          </cell>
        </row>
        <row r="280">
          <cell r="C280">
            <v>10</v>
          </cell>
        </row>
        <row r="281">
          <cell r="C281">
            <v>6</v>
          </cell>
        </row>
        <row r="282">
          <cell r="C282">
            <v>30</v>
          </cell>
        </row>
        <row r="283">
          <cell r="C283">
            <v>5</v>
          </cell>
        </row>
        <row r="284">
          <cell r="C284">
            <v>8</v>
          </cell>
        </row>
        <row r="285">
          <cell r="C285">
            <v>2</v>
          </cell>
        </row>
        <row r="286">
          <cell r="C286">
            <v>3</v>
          </cell>
        </row>
        <row r="287">
          <cell r="C287">
            <v>3</v>
          </cell>
        </row>
        <row r="288">
          <cell r="C288">
            <v>3</v>
          </cell>
        </row>
        <row r="289">
          <cell r="C289">
            <v>6</v>
          </cell>
        </row>
        <row r="290">
          <cell r="C290">
            <v>4</v>
          </cell>
        </row>
        <row r="291">
          <cell r="C291">
            <v>5</v>
          </cell>
        </row>
        <row r="292">
          <cell r="C292">
            <v>3</v>
          </cell>
        </row>
        <row r="293">
          <cell r="C293">
            <v>2</v>
          </cell>
        </row>
        <row r="294">
          <cell r="C294">
            <v>0</v>
          </cell>
        </row>
        <row r="295">
          <cell r="C295">
            <v>3</v>
          </cell>
        </row>
        <row r="296">
          <cell r="C296">
            <v>1</v>
          </cell>
        </row>
        <row r="297">
          <cell r="C297">
            <v>2</v>
          </cell>
        </row>
        <row r="298">
          <cell r="C298">
            <v>1</v>
          </cell>
        </row>
        <row r="299">
          <cell r="C299">
            <v>15</v>
          </cell>
        </row>
        <row r="300">
          <cell r="C300">
            <v>0</v>
          </cell>
        </row>
        <row r="305">
          <cell r="C305" t="str">
            <v>متوسط</v>
          </cell>
          <cell r="F305" t="str">
            <v>متوسط</v>
          </cell>
        </row>
        <row r="306">
          <cell r="C306" t="str">
            <v>خوب</v>
          </cell>
          <cell r="F306" t="str">
            <v>متوسط</v>
          </cell>
        </row>
        <row r="307">
          <cell r="C307" t="str">
            <v>متوسط</v>
          </cell>
          <cell r="F307" t="str">
            <v>متوسط</v>
          </cell>
        </row>
        <row r="308">
          <cell r="C308" t="str">
            <v>خوب</v>
          </cell>
          <cell r="F308" t="str">
            <v>ندارد</v>
          </cell>
        </row>
        <row r="309">
          <cell r="C309" t="str">
            <v>خوب</v>
          </cell>
          <cell r="F309" t="str">
            <v>دارد</v>
          </cell>
        </row>
        <row r="310">
          <cell r="C310" t="str">
            <v>ندارد</v>
          </cell>
          <cell r="F310" t="str">
            <v>نیاز دارد</v>
          </cell>
        </row>
        <row r="311">
          <cell r="C311" t="str">
            <v>نامناسب</v>
          </cell>
          <cell r="F311" t="str">
            <v>دارد ولی باید ارتقا یابد</v>
          </cell>
        </row>
        <row r="312">
          <cell r="C312" t="str">
            <v>متوسط</v>
          </cell>
        </row>
        <row r="329">
          <cell r="C329" t="str">
            <v>نیاز به تعمیر دارد</v>
          </cell>
        </row>
        <row r="330">
          <cell r="C330" t="str">
            <v>نیاز به تعمیر دارد</v>
          </cell>
        </row>
        <row r="331">
          <cell r="C331" t="str">
            <v>باید تعویض شود</v>
          </cell>
        </row>
        <row r="332">
          <cell r="C332" t="str">
            <v>باید تعویض شود</v>
          </cell>
        </row>
        <row r="333">
          <cell r="C333" t="str">
            <v>نیاز به تعمیر دارد</v>
          </cell>
        </row>
        <row r="334">
          <cell r="C334" t="str">
            <v>نیاز به تعمیر دارد</v>
          </cell>
        </row>
        <row r="335">
          <cell r="C335" t="str">
            <v>باید تعویض شود</v>
          </cell>
        </row>
        <row r="336">
          <cell r="C336" t="str">
            <v>وجود ندارد</v>
          </cell>
        </row>
        <row r="337">
          <cell r="C337" t="str">
            <v>نیاز به تعمیر دارد</v>
          </cell>
        </row>
        <row r="338">
          <cell r="C338" t="str">
            <v>باید تعویض شود</v>
          </cell>
        </row>
        <row r="339">
          <cell r="C339" t="str">
            <v>مشکلی ندارد</v>
          </cell>
        </row>
        <row r="340">
          <cell r="C340" t="str">
            <v>نیاز به تعمیر دارد</v>
          </cell>
        </row>
        <row r="341">
          <cell r="C341" t="str">
            <v>مشکلی ندارد</v>
          </cell>
        </row>
        <row r="342">
          <cell r="C342" t="str">
            <v>باید تعویض شود</v>
          </cell>
        </row>
        <row r="343">
          <cell r="C343" t="str">
            <v>باید تعویض شود</v>
          </cell>
        </row>
        <row r="344">
          <cell r="C344" t="str">
            <v>نیاز به تعمیر دارد</v>
          </cell>
        </row>
        <row r="345">
          <cell r="C345" t="str">
            <v>باید تعویض شود</v>
          </cell>
        </row>
        <row r="346">
          <cell r="C346" t="str">
            <v>نیاز به تعمیر دارد</v>
          </cell>
        </row>
        <row r="350">
          <cell r="C350">
            <v>3400</v>
          </cell>
          <cell r="F350">
            <v>1000</v>
          </cell>
        </row>
        <row r="351">
          <cell r="C351">
            <v>1100</v>
          </cell>
          <cell r="F351">
            <v>7</v>
          </cell>
        </row>
        <row r="352">
          <cell r="C352">
            <v>13000</v>
          </cell>
          <cell r="F352">
            <v>15</v>
          </cell>
        </row>
        <row r="353">
          <cell r="C353">
            <v>600000</v>
          </cell>
          <cell r="F353">
            <v>100</v>
          </cell>
        </row>
        <row r="354">
          <cell r="C354">
            <v>500</v>
          </cell>
          <cell r="F354">
            <v>30</v>
          </cell>
        </row>
        <row r="355">
          <cell r="C355">
            <v>275000</v>
          </cell>
          <cell r="F355">
            <v>30</v>
          </cell>
        </row>
        <row r="356">
          <cell r="C356">
            <v>4</v>
          </cell>
          <cell r="F356">
            <v>0</v>
          </cell>
        </row>
        <row r="357">
          <cell r="C357">
            <v>9</v>
          </cell>
          <cell r="F357">
            <v>0</v>
          </cell>
        </row>
        <row r="358">
          <cell r="C358">
            <v>16000</v>
          </cell>
          <cell r="F358">
            <v>0</v>
          </cell>
        </row>
        <row r="359">
          <cell r="C359">
            <v>50000</v>
          </cell>
          <cell r="F359">
            <v>14</v>
          </cell>
        </row>
        <row r="360">
          <cell r="C360">
            <v>25000</v>
          </cell>
          <cell r="F360">
            <v>90</v>
          </cell>
        </row>
        <row r="361">
          <cell r="C361">
            <v>1000</v>
          </cell>
          <cell r="F361">
            <v>100</v>
          </cell>
        </row>
        <row r="362">
          <cell r="C362">
            <v>1680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V301"/>
  <sheetViews>
    <sheetView rightToLeft="1" tabSelected="1" zoomScale="85" zoomScaleNormal="85" zoomScalePageLayoutView="0" workbookViewId="0" topLeftCell="A11">
      <selection activeCell="AB26" sqref="AB26"/>
    </sheetView>
  </sheetViews>
  <sheetFormatPr defaultColWidth="9.00390625" defaultRowHeight="15"/>
  <cols>
    <col min="1" max="1" width="16.57421875" style="176" bestFit="1" customWidth="1"/>
    <col min="2" max="2" width="19.140625" style="176" customWidth="1"/>
    <col min="3" max="3" width="15.7109375" style="176" bestFit="1" customWidth="1"/>
    <col min="4" max="4" width="16.8515625" style="176" customWidth="1"/>
    <col min="5" max="5" width="21.140625" style="176" customWidth="1"/>
    <col min="6" max="6" width="15.7109375" style="176" customWidth="1"/>
    <col min="7" max="14" width="9.00390625" style="176" customWidth="1"/>
    <col min="15" max="15" width="12.7109375" style="176" customWidth="1"/>
    <col min="16" max="21" width="9.00390625" style="176" customWidth="1"/>
    <col min="22" max="22" width="11.28125" style="176" bestFit="1" customWidth="1"/>
    <col min="23" max="16384" width="9.00390625" style="176" customWidth="1"/>
  </cols>
  <sheetData>
    <row r="1" spans="1:28" ht="24">
      <c r="A1" s="173" t="s">
        <v>0</v>
      </c>
      <c r="B1" s="174"/>
      <c r="C1" s="175"/>
      <c r="D1" s="324" t="s">
        <v>1</v>
      </c>
      <c r="E1" s="324"/>
      <c r="F1" s="324"/>
      <c r="G1" s="175"/>
      <c r="H1" s="175"/>
      <c r="I1" s="175"/>
      <c r="J1" s="175"/>
      <c r="K1" s="175"/>
      <c r="L1" s="175"/>
      <c r="M1" s="175"/>
      <c r="N1" s="175"/>
      <c r="O1" s="175"/>
      <c r="P1" s="175"/>
      <c r="Q1" s="175"/>
      <c r="R1" s="175"/>
      <c r="S1" s="175"/>
      <c r="T1" s="175"/>
      <c r="U1" s="175"/>
      <c r="V1" s="175"/>
      <c r="W1" s="175"/>
      <c r="X1" s="175"/>
      <c r="Y1" s="175"/>
      <c r="Z1" s="175"/>
      <c r="AA1" s="175"/>
      <c r="AB1" s="175"/>
    </row>
    <row r="2" spans="1:28" ht="19.5">
      <c r="A2" s="175"/>
      <c r="B2" s="175"/>
      <c r="C2" s="175"/>
      <c r="D2" s="325" t="s">
        <v>2</v>
      </c>
      <c r="E2" s="325"/>
      <c r="F2" s="325"/>
      <c r="G2" s="175"/>
      <c r="H2" s="175"/>
      <c r="I2" s="175"/>
      <c r="J2" s="175"/>
      <c r="K2" s="175"/>
      <c r="L2" s="175"/>
      <c r="M2" s="175"/>
      <c r="N2" s="175"/>
      <c r="O2" s="175"/>
      <c r="P2" s="175"/>
      <c r="Q2" s="175"/>
      <c r="R2" s="175"/>
      <c r="S2" s="175"/>
      <c r="T2" s="175"/>
      <c r="U2" s="175"/>
      <c r="V2" s="175"/>
      <c r="W2" s="175"/>
      <c r="X2" s="175"/>
      <c r="Y2" s="175"/>
      <c r="Z2" s="175"/>
      <c r="AA2" s="175"/>
      <c r="AB2" s="175"/>
    </row>
    <row r="3" spans="1:28" ht="19.5">
      <c r="A3" s="177" t="s">
        <v>3</v>
      </c>
      <c r="B3" s="178" t="s">
        <v>542</v>
      </c>
      <c r="C3" s="179"/>
      <c r="D3" s="179"/>
      <c r="E3" s="179"/>
      <c r="F3" s="179"/>
      <c r="G3" s="180"/>
      <c r="H3" s="179"/>
      <c r="I3" s="179"/>
      <c r="J3" s="179"/>
      <c r="K3" s="179"/>
      <c r="L3" s="179"/>
      <c r="M3" s="179"/>
      <c r="N3" s="179"/>
      <c r="O3" s="179"/>
      <c r="P3" s="179"/>
      <c r="Q3" s="179"/>
      <c r="R3" s="179"/>
      <c r="S3" s="179"/>
      <c r="T3" s="179"/>
      <c r="U3" s="179"/>
      <c r="V3" s="179"/>
      <c r="W3" s="179"/>
      <c r="X3" s="179"/>
      <c r="Y3" s="179"/>
      <c r="Z3" s="179"/>
      <c r="AA3" s="179"/>
      <c r="AB3" s="179"/>
    </row>
    <row r="4" spans="1:28" ht="22.5">
      <c r="A4" s="181" t="s">
        <v>9</v>
      </c>
      <c r="B4" s="182">
        <v>2</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row>
    <row r="5" spans="1:28" ht="22.5">
      <c r="A5" s="326" t="s">
        <v>11</v>
      </c>
      <c r="B5" s="327"/>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row>
    <row r="6" spans="1:28" ht="25.5">
      <c r="A6" s="184" t="s">
        <v>543</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row>
    <row r="7" spans="1:28" ht="19.5">
      <c r="A7" s="185" t="s">
        <v>13</v>
      </c>
      <c r="B7" s="185" t="s">
        <v>14</v>
      </c>
      <c r="C7" s="179"/>
      <c r="D7" s="179"/>
      <c r="E7" s="179"/>
      <c r="F7" s="179"/>
      <c r="G7" s="186"/>
      <c r="H7" s="179"/>
      <c r="I7" s="179"/>
      <c r="J7" s="179"/>
      <c r="K7" s="179"/>
      <c r="L7" s="179"/>
      <c r="M7" s="179"/>
      <c r="N7" s="179"/>
      <c r="O7" s="179"/>
      <c r="P7" s="179"/>
      <c r="Q7" s="179"/>
      <c r="R7" s="179"/>
      <c r="S7" s="179"/>
      <c r="T7" s="179"/>
      <c r="U7" s="179"/>
      <c r="V7" s="179"/>
      <c r="W7" s="179"/>
      <c r="X7" s="179"/>
      <c r="Y7" s="179"/>
      <c r="Z7" s="179"/>
      <c r="AA7" s="179"/>
      <c r="AB7" s="179"/>
    </row>
    <row r="8" spans="1:28" ht="19.5">
      <c r="A8" s="185" t="s">
        <v>15</v>
      </c>
      <c r="B8" s="187">
        <f>SUM('[1]نجف آباد (جوزدان)'!B8,'[1]نجف آباد (آزادگان)'!B8,'[1]نجف آباد (حومه)'!B8)</f>
        <v>3413</v>
      </c>
      <c r="C8" s="179"/>
      <c r="D8" s="179"/>
      <c r="E8" s="179"/>
      <c r="F8" s="179"/>
      <c r="G8" s="186"/>
      <c r="H8" s="179"/>
      <c r="I8" s="179"/>
      <c r="J8" s="179"/>
      <c r="K8" s="179"/>
      <c r="L8" s="179"/>
      <c r="M8" s="179"/>
      <c r="N8" s="179"/>
      <c r="O8" s="179"/>
      <c r="P8" s="179"/>
      <c r="Q8" s="179"/>
      <c r="R8" s="179"/>
      <c r="S8" s="179"/>
      <c r="T8" s="179"/>
      <c r="U8" s="179"/>
      <c r="V8" s="179"/>
      <c r="W8" s="179"/>
      <c r="X8" s="179"/>
      <c r="Y8" s="179"/>
      <c r="Z8" s="179"/>
      <c r="AA8" s="179"/>
      <c r="AB8" s="179"/>
    </row>
    <row r="9" spans="1:28" ht="19.5">
      <c r="A9" s="185" t="s">
        <v>16</v>
      </c>
      <c r="B9" s="187">
        <f>SUM('[1]نجف آباد (جوزدان)'!B9,'[1]نجف آباد (آزادگان)'!B9,'[1]نجف آباد (حومه)'!B9)</f>
        <v>0</v>
      </c>
      <c r="C9" s="179"/>
      <c r="D9" s="179"/>
      <c r="E9" s="179"/>
      <c r="F9" s="179"/>
      <c r="G9" s="186"/>
      <c r="H9" s="179"/>
      <c r="I9" s="179"/>
      <c r="J9" s="179"/>
      <c r="K9" s="179"/>
      <c r="L9" s="179"/>
      <c r="M9" s="179"/>
      <c r="N9" s="179"/>
      <c r="O9" s="179"/>
      <c r="P9" s="179"/>
      <c r="Q9" s="179"/>
      <c r="R9" s="179"/>
      <c r="S9" s="179"/>
      <c r="T9" s="179"/>
      <c r="U9" s="179"/>
      <c r="V9" s="179"/>
      <c r="W9" s="179"/>
      <c r="X9" s="179"/>
      <c r="Y9" s="179"/>
      <c r="Z9" s="179"/>
      <c r="AA9" s="179"/>
      <c r="AB9" s="179"/>
    </row>
    <row r="10" spans="1:28" ht="25.5">
      <c r="A10" s="184" t="s">
        <v>17</v>
      </c>
      <c r="B10" s="179"/>
      <c r="C10" s="179"/>
      <c r="D10" s="179"/>
      <c r="E10" s="179"/>
      <c r="F10" s="179"/>
      <c r="G10" s="186"/>
      <c r="H10" s="179"/>
      <c r="I10" s="179"/>
      <c r="J10" s="179"/>
      <c r="K10" s="179"/>
      <c r="L10" s="179"/>
      <c r="M10" s="179"/>
      <c r="N10" s="179"/>
      <c r="O10" s="179"/>
      <c r="P10" s="179"/>
      <c r="Q10" s="179"/>
      <c r="R10" s="179"/>
      <c r="S10" s="179"/>
      <c r="T10" s="179"/>
      <c r="U10" s="179"/>
      <c r="V10" s="179"/>
      <c r="W10" s="179"/>
      <c r="X10" s="179"/>
      <c r="Y10" s="179"/>
      <c r="Z10" s="179"/>
      <c r="AA10" s="179"/>
      <c r="AB10" s="179"/>
    </row>
    <row r="11" spans="1:28" ht="19.5">
      <c r="A11" s="185" t="s">
        <v>13</v>
      </c>
      <c r="B11" s="185" t="s">
        <v>18</v>
      </c>
      <c r="C11" s="179"/>
      <c r="D11" s="179"/>
      <c r="E11" s="179"/>
      <c r="F11" s="186"/>
      <c r="G11" s="179"/>
      <c r="H11" s="179"/>
      <c r="I11" s="179"/>
      <c r="J11" s="179"/>
      <c r="K11" s="179"/>
      <c r="L11" s="179"/>
      <c r="M11" s="179"/>
      <c r="N11" s="179"/>
      <c r="O11" s="179"/>
      <c r="P11" s="179"/>
      <c r="Q11" s="179"/>
      <c r="R11" s="179"/>
      <c r="S11" s="179"/>
      <c r="T11" s="179"/>
      <c r="U11" s="179"/>
      <c r="V11" s="179"/>
      <c r="W11" s="179"/>
      <c r="X11" s="179"/>
      <c r="Y11" s="179"/>
      <c r="Z11" s="179"/>
      <c r="AA11" s="179"/>
      <c r="AB11" s="179"/>
    </row>
    <row r="12" spans="1:28" ht="19.5">
      <c r="A12" s="185" t="s">
        <v>15</v>
      </c>
      <c r="B12" s="187">
        <f>SUM('[1]نجف آباد (جوزدان)'!B12,'[1]نجف آباد (آزادگان)'!B12,'[1]نجف آباد (حومه)'!B12)</f>
        <v>4279</v>
      </c>
      <c r="C12" s="179"/>
      <c r="D12" s="179"/>
      <c r="E12" s="179"/>
      <c r="F12" s="186"/>
      <c r="G12" s="179"/>
      <c r="H12" s="179"/>
      <c r="I12" s="179"/>
      <c r="J12" s="179"/>
      <c r="K12" s="179"/>
      <c r="L12" s="179"/>
      <c r="M12" s="179"/>
      <c r="N12" s="179"/>
      <c r="O12" s="179"/>
      <c r="P12" s="179"/>
      <c r="Q12" s="179"/>
      <c r="R12" s="179"/>
      <c r="S12" s="179"/>
      <c r="T12" s="179"/>
      <c r="U12" s="179"/>
      <c r="V12" s="179"/>
      <c r="W12" s="179"/>
      <c r="X12" s="179"/>
      <c r="Y12" s="179"/>
      <c r="Z12" s="179"/>
      <c r="AA12" s="179"/>
      <c r="AB12" s="179"/>
    </row>
    <row r="13" spans="1:28" ht="19.5">
      <c r="A13" s="185" t="s">
        <v>16</v>
      </c>
      <c r="B13" s="187">
        <f>SUM('[1]نجف آباد (جوزدان)'!B13,'[1]نجف آباد (آزادگان)'!B13,'[1]نجف آباد (حومه)'!B13)</f>
        <v>0</v>
      </c>
      <c r="C13" s="179"/>
      <c r="D13" s="179"/>
      <c r="E13" s="179"/>
      <c r="F13" s="186"/>
      <c r="G13" s="179"/>
      <c r="H13" s="179"/>
      <c r="I13" s="179"/>
      <c r="J13" s="179"/>
      <c r="K13" s="179"/>
      <c r="L13" s="179"/>
      <c r="M13" s="179"/>
      <c r="N13" s="179"/>
      <c r="O13" s="179"/>
      <c r="P13" s="179"/>
      <c r="Q13" s="179"/>
      <c r="R13" s="179"/>
      <c r="S13" s="179"/>
      <c r="T13" s="179"/>
      <c r="U13" s="179"/>
      <c r="V13" s="179"/>
      <c r="W13" s="179"/>
      <c r="X13" s="179"/>
      <c r="Y13" s="179"/>
      <c r="Z13" s="179"/>
      <c r="AA13" s="179"/>
      <c r="AB13" s="179"/>
    </row>
    <row r="14" spans="1:28" ht="25.5">
      <c r="A14" s="184" t="s">
        <v>19</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row>
    <row r="15" spans="1:28" ht="19.5">
      <c r="A15" s="328" t="s">
        <v>20</v>
      </c>
      <c r="B15" s="331" t="s">
        <v>21</v>
      </c>
      <c r="C15" s="332"/>
      <c r="D15" s="333"/>
      <c r="E15" s="334" t="s">
        <v>22</v>
      </c>
      <c r="F15" s="334"/>
      <c r="G15" s="334"/>
      <c r="H15" s="334" t="s">
        <v>23</v>
      </c>
      <c r="I15" s="334"/>
      <c r="J15" s="334"/>
      <c r="K15" s="334" t="s">
        <v>24</v>
      </c>
      <c r="L15" s="334"/>
      <c r="M15" s="334"/>
      <c r="N15" s="334" t="s">
        <v>25</v>
      </c>
      <c r="O15" s="334"/>
      <c r="P15" s="334"/>
      <c r="Q15" s="334" t="s">
        <v>26</v>
      </c>
      <c r="R15" s="334"/>
      <c r="S15" s="334"/>
      <c r="T15" s="334" t="s">
        <v>27</v>
      </c>
      <c r="U15" s="334"/>
      <c r="V15" s="334"/>
      <c r="W15" s="334" t="s">
        <v>28</v>
      </c>
      <c r="X15" s="334"/>
      <c r="Y15" s="334"/>
      <c r="Z15" s="334" t="s">
        <v>29</v>
      </c>
      <c r="AA15" s="334"/>
      <c r="AB15" s="334"/>
    </row>
    <row r="16" spans="1:28" ht="19.5">
      <c r="A16" s="329"/>
      <c r="B16" s="188" t="s">
        <v>30</v>
      </c>
      <c r="C16" s="188" t="s">
        <v>31</v>
      </c>
      <c r="D16" s="188" t="s">
        <v>32</v>
      </c>
      <c r="E16" s="188" t="s">
        <v>30</v>
      </c>
      <c r="F16" s="188" t="s">
        <v>31</v>
      </c>
      <c r="G16" s="188" t="s">
        <v>32</v>
      </c>
      <c r="H16" s="188" t="s">
        <v>30</v>
      </c>
      <c r="I16" s="188" t="s">
        <v>31</v>
      </c>
      <c r="J16" s="188" t="s">
        <v>32</v>
      </c>
      <c r="K16" s="188" t="s">
        <v>30</v>
      </c>
      <c r="L16" s="188" t="s">
        <v>31</v>
      </c>
      <c r="M16" s="188" t="s">
        <v>32</v>
      </c>
      <c r="N16" s="188" t="s">
        <v>30</v>
      </c>
      <c r="O16" s="188" t="s">
        <v>31</v>
      </c>
      <c r="P16" s="188" t="s">
        <v>32</v>
      </c>
      <c r="Q16" s="188" t="s">
        <v>30</v>
      </c>
      <c r="R16" s="188" t="s">
        <v>31</v>
      </c>
      <c r="S16" s="188" t="s">
        <v>32</v>
      </c>
      <c r="T16" s="188" t="s">
        <v>30</v>
      </c>
      <c r="U16" s="188" t="s">
        <v>31</v>
      </c>
      <c r="V16" s="188" t="s">
        <v>32</v>
      </c>
      <c r="W16" s="188" t="s">
        <v>30</v>
      </c>
      <c r="X16" s="188" t="s">
        <v>31</v>
      </c>
      <c r="Y16" s="188" t="s">
        <v>32</v>
      </c>
      <c r="Z16" s="188" t="s">
        <v>30</v>
      </c>
      <c r="AA16" s="188" t="s">
        <v>31</v>
      </c>
      <c r="AB16" s="188" t="s">
        <v>32</v>
      </c>
    </row>
    <row r="17" spans="1:28" ht="21" customHeight="1">
      <c r="A17" s="330"/>
      <c r="B17" s="189">
        <f>SUM('[1]نجف آباد (جوزدان)'!B17,'[1]نجف آباد (آزادگان)'!B17,'[1]نجف آباد (حومه)'!B17)</f>
        <v>674</v>
      </c>
      <c r="C17" s="189">
        <f>SUM('[1]نجف آباد (جوزدان)'!C17,'[1]نجف آباد (آزادگان)'!C17,'[1]نجف آباد (حومه)'!C17)</f>
        <v>2947.3</v>
      </c>
      <c r="D17" s="189">
        <f>AVERAGE('[1]نجف آباد (جوزدان)'!D17,'[1]نجف آباد (آزادگان)'!D17,'[1]نجف آباد (حومه)'!D17)</f>
        <v>4.133333333333333</v>
      </c>
      <c r="E17" s="189">
        <f>SUM('[1]نجف آباد (جوزدان)'!E17,'[1]نجف آباد (آزادگان)'!E17,'[1]نجف آباد (حومه)'!E17)</f>
        <v>0</v>
      </c>
      <c r="F17" s="189">
        <f>SUM('[1]نجف آباد (جوزدان)'!F17,'[1]نجف آباد (آزادگان)'!F17,'[1]نجف آباد (حومه)'!F17)</f>
        <v>0</v>
      </c>
      <c r="G17" s="189">
        <f>AVERAGE('[1]نجف آباد (جوزدان)'!G17,'[1]نجف آباد (آزادگان)'!G17,'[1]نجف آباد (حومه)'!G17)</f>
        <v>0</v>
      </c>
      <c r="H17" s="189">
        <f>SUM('[1]نجف آباد (جوزدان)'!H17,'[1]نجف آباد (آزادگان)'!H17,'[1]نجف آباد (حومه)'!H17)</f>
        <v>782</v>
      </c>
      <c r="I17" s="189">
        <f>SUM('[1]نجف آباد (جوزدان)'!I17,'[1]نجف آباد (آزادگان)'!I17,'[1]نجف آباد (حومه)'!I17)</f>
        <v>2664</v>
      </c>
      <c r="J17" s="189">
        <f>AVERAGE('[1]نجف آباد (جوزدان)'!J17,'[1]نجف آباد (آزادگان)'!J17,'[1]نجف آباد (حومه)'!J17)</f>
        <v>4</v>
      </c>
      <c r="K17" s="189">
        <f>SUM('[1]نجف آباد (جوزدان)'!K17,'[1]نجف آباد (آزادگان)'!K17,'[1]نجف آباد (حومه)'!K17)</f>
        <v>613</v>
      </c>
      <c r="L17" s="189">
        <f>SUM('[1]نجف آباد (جوزدان)'!L17,'[1]نجف آباد (آزادگان)'!L17,'[1]نجف آباد (حومه)'!L17)</f>
        <v>9750</v>
      </c>
      <c r="M17" s="189">
        <f>AVERAGE('[1]نجف آباد (جوزدان)'!M17,'[1]نجف آباد (آزادگان)'!M17,'[1]نجف آباد (حومه)'!M17)</f>
        <v>21</v>
      </c>
      <c r="N17" s="189">
        <f>SUM('[1]نجف آباد (جوزدان)'!N17,'[1]نجف آباد (آزادگان)'!N17,'[1]نجف آباد (حومه)'!N17)</f>
        <v>100</v>
      </c>
      <c r="O17" s="189">
        <f>SUM('[1]نجف آباد (جوزدان)'!O17,'[1]نجف آباد (آزادگان)'!O17,'[1]نجف آباد (حومه)'!O17)</f>
        <v>175</v>
      </c>
      <c r="P17" s="189">
        <f>AVERAGE('[1]نجف آباد (جوزدان)'!P17,'[1]نجف آباد (آزادگان)'!P17,'[1]نجف آباد (حومه)'!P17)</f>
        <v>3.5</v>
      </c>
      <c r="Q17" s="189">
        <f>SUM('[1]نجف آباد (جوزدان)'!Q17,'[1]نجف آباد (آزادگان)'!Q17,'[1]نجف آباد (حومه)'!Q17)</f>
        <v>0</v>
      </c>
      <c r="R17" s="189">
        <f>SUM('[1]نجف آباد (جوزدان)'!R17,'[1]نجف آباد (آزادگان)'!R17,'[1]نجف آباد (حومه)'!R17)</f>
        <v>0</v>
      </c>
      <c r="S17" s="189">
        <f>AVERAGE('[1]نجف آباد (جوزدان)'!S17,'[1]نجف آباد (آزادگان)'!S17,'[1]نجف آباد (حومه)'!S17)</f>
        <v>0</v>
      </c>
      <c r="T17" s="189">
        <f>SUM('[1]نجف آباد (جوزدان)'!T17,'[1]نجف آباد (آزادگان)'!T17,'[1]نجف آباد (حومه)'!T17)</f>
        <v>602</v>
      </c>
      <c r="U17" s="189">
        <f>SUM('[1]نجف آباد (جوزدان)'!U17,'[1]نجف آباد (آزادگان)'!U17,'[1]نجف آباد (حومه)'!U17)</f>
        <v>25600</v>
      </c>
      <c r="V17" s="189">
        <f>AVERAGE('[1]نجف آباد (جوزدان)'!V17,'[1]نجف آباد (آزادگان)'!V17,'[1]نجف آباد (حومه)'!V17)</f>
        <v>46.666666666666664</v>
      </c>
      <c r="W17" s="189">
        <f>SUM('[1]نجف آباد (جوزدان)'!W17,'[1]نجف آباد (آزادگان)'!W17,'[1]نجف آباد (حومه)'!W17)</f>
        <v>142</v>
      </c>
      <c r="X17" s="189">
        <f>SUM('[1]نجف آباد (جوزدان)'!X17,'[1]نجف آباد (آزادگان)'!X17,'[1]نجف آباد (حومه)'!X17)</f>
        <v>9230</v>
      </c>
      <c r="Y17" s="189">
        <f>AVERAGE('[1]نجف آباد (جوزدان)'!Y17,'[1]نجف آباد (آزادگان)'!Y17,'[1]نجف آباد (حومه)'!Y17)</f>
        <v>65</v>
      </c>
      <c r="Z17" s="189">
        <f>SUM('[1]نجف آباد (جوزدان)'!Z17,'[1]نجف آباد (آزادگان)'!Z17,'[1]نجف آباد (حومه)'!Z17)</f>
        <v>0</v>
      </c>
      <c r="AA17" s="189">
        <f>SUM('[1]نجف آباد (جوزدان)'!AA17,'[1]نجف آباد (آزادگان)'!AA17,'[1]نجف آباد (حومه)'!AA17)</f>
        <v>0</v>
      </c>
      <c r="AB17" s="189">
        <f>AVERAGE('[1]نجف آباد (جوزدان)'!AB17,'[1]نجف آباد (آزادگان)'!AB17,'[1]نجف آباد (حومه)'!AB17)</f>
        <v>0</v>
      </c>
    </row>
    <row r="18" spans="1:28" ht="19.5">
      <c r="A18" s="328" t="s">
        <v>20</v>
      </c>
      <c r="B18" s="334" t="s">
        <v>33</v>
      </c>
      <c r="C18" s="334"/>
      <c r="D18" s="334"/>
      <c r="E18" s="334" t="s">
        <v>34</v>
      </c>
      <c r="F18" s="334"/>
      <c r="G18" s="334"/>
      <c r="H18" s="334" t="s">
        <v>35</v>
      </c>
      <c r="I18" s="334"/>
      <c r="J18" s="334"/>
      <c r="K18" s="334" t="s">
        <v>36</v>
      </c>
      <c r="L18" s="334"/>
      <c r="M18" s="334"/>
      <c r="N18" s="334" t="s">
        <v>37</v>
      </c>
      <c r="O18" s="334"/>
      <c r="P18" s="334"/>
      <c r="Q18" s="334" t="s">
        <v>38</v>
      </c>
      <c r="R18" s="334"/>
      <c r="S18" s="334"/>
      <c r="T18" s="334" t="s">
        <v>39</v>
      </c>
      <c r="U18" s="334"/>
      <c r="V18" s="334"/>
      <c r="W18" s="334" t="s">
        <v>40</v>
      </c>
      <c r="X18" s="334"/>
      <c r="Y18" s="334"/>
      <c r="Z18" s="334" t="s">
        <v>41</v>
      </c>
      <c r="AA18" s="334"/>
      <c r="AB18" s="334"/>
    </row>
    <row r="19" spans="1:28" ht="19.5">
      <c r="A19" s="329"/>
      <c r="B19" s="188" t="s">
        <v>30</v>
      </c>
      <c r="C19" s="188" t="s">
        <v>31</v>
      </c>
      <c r="D19" s="188" t="s">
        <v>32</v>
      </c>
      <c r="E19" s="188" t="s">
        <v>30</v>
      </c>
      <c r="F19" s="188" t="s">
        <v>31</v>
      </c>
      <c r="G19" s="188" t="s">
        <v>32</v>
      </c>
      <c r="H19" s="188" t="s">
        <v>30</v>
      </c>
      <c r="I19" s="188" t="s">
        <v>31</v>
      </c>
      <c r="J19" s="188" t="s">
        <v>32</v>
      </c>
      <c r="K19" s="188" t="s">
        <v>30</v>
      </c>
      <c r="L19" s="188" t="s">
        <v>31</v>
      </c>
      <c r="M19" s="188" t="s">
        <v>32</v>
      </c>
      <c r="N19" s="188" t="s">
        <v>30</v>
      </c>
      <c r="O19" s="188" t="s">
        <v>31</v>
      </c>
      <c r="P19" s="188" t="s">
        <v>32</v>
      </c>
      <c r="Q19" s="188" t="s">
        <v>30</v>
      </c>
      <c r="R19" s="188" t="s">
        <v>31</v>
      </c>
      <c r="S19" s="188" t="s">
        <v>32</v>
      </c>
      <c r="T19" s="188" t="s">
        <v>30</v>
      </c>
      <c r="U19" s="188" t="s">
        <v>31</v>
      </c>
      <c r="V19" s="188" t="s">
        <v>32</v>
      </c>
      <c r="W19" s="188" t="s">
        <v>30</v>
      </c>
      <c r="X19" s="188" t="s">
        <v>31</v>
      </c>
      <c r="Y19" s="188" t="s">
        <v>32</v>
      </c>
      <c r="Z19" s="188" t="s">
        <v>30</v>
      </c>
      <c r="AA19" s="188" t="s">
        <v>31</v>
      </c>
      <c r="AB19" s="188" t="s">
        <v>32</v>
      </c>
    </row>
    <row r="20" spans="1:28" ht="18">
      <c r="A20" s="330"/>
      <c r="B20" s="189">
        <f>SUM('[1]نجف آباد (جوزدان)'!B20,'[1]نجف آباد (آزادگان)'!B20,'[1]نجف آباد (حومه)'!B20)</f>
        <v>46</v>
      </c>
      <c r="C20" s="189">
        <f>SUM('[1]نجف آباد (جوزدان)'!C20,'[1]نجف آباد (آزادگان)'!C20,'[1]نجف آباد (حومه)'!C20)</f>
        <v>276</v>
      </c>
      <c r="D20" s="189">
        <f>AVERAGE('[1]نجف آباد (جوزدان)'!D20,'[1]نجف آباد (آزادگان)'!D20,'[1]نجف آباد (حومه)'!D20)</f>
        <v>3</v>
      </c>
      <c r="E20" s="189">
        <f>SUM('[1]نجف آباد (جوزدان)'!E20,'[1]نجف آباد (آزادگان)'!E20,'[1]نجف آباد (حومه)'!E20)</f>
        <v>215</v>
      </c>
      <c r="F20" s="189">
        <f>SUM('[1]نجف آباد (جوزدان)'!F20,'[1]نجف آباد (آزادگان)'!F20,'[1]نجف آباد (حومه)'!F20)</f>
        <v>9136</v>
      </c>
      <c r="G20" s="189">
        <f>AVERAGE('[1]نجف آباد (جوزدان)'!G20,'[1]نجف آباد (آزادگان)'!G20,'[1]نجف آباد (حومه)'!G20)</f>
        <v>37</v>
      </c>
      <c r="H20" s="189">
        <f>SUM('[1]نجف آباد (جوزدان)'!H20,'[1]نجف آباد (آزادگان)'!H20,'[1]نجف آباد (حومه)'!H20)</f>
        <v>210</v>
      </c>
      <c r="I20" s="189">
        <f>SUM('[1]نجف آباد (جوزدان)'!I20,'[1]نجف آباد (آزادگان)'!I20,'[1]نجف آباد (حومه)'!I20)</f>
        <v>7350</v>
      </c>
      <c r="J20" s="189">
        <f>AVERAGE('[1]نجف آباد (جوزدان)'!J20,'[1]نجف آباد (آزادگان)'!J20,'[1]نجف آباد (حومه)'!J20)</f>
        <v>35</v>
      </c>
      <c r="K20" s="189">
        <f>SUM('[1]نجف آباد (جوزدان)'!K20,'[1]نجف آباد (آزادگان)'!K20,'[1]نجف آباد (حومه)'!K20)</f>
        <v>0</v>
      </c>
      <c r="L20" s="189">
        <f>SUM('[1]نجف آباد (جوزدان)'!L20,'[1]نجف آباد (آزادگان)'!L20,'[1]نجف آباد (حومه)'!L20)</f>
        <v>0</v>
      </c>
      <c r="M20" s="189">
        <f>AVERAGE('[1]نجف آباد (جوزدان)'!M20,'[1]نجف آباد (آزادگان)'!M20,'[1]نجف آباد (حومه)'!M20)</f>
        <v>0</v>
      </c>
      <c r="N20" s="189">
        <f>SUM('[1]نجف آباد (جوزدان)'!N20,'[1]نجف آباد (آزادگان)'!N20,'[1]نجف آباد (حومه)'!N20)</f>
        <v>0</v>
      </c>
      <c r="O20" s="189">
        <f>SUM('[1]نجف آباد (جوزدان)'!O20,'[1]نجف آباد (آزادگان)'!O20,'[1]نجف آباد (حومه)'!O20)</f>
        <v>0</v>
      </c>
      <c r="P20" s="189">
        <f>AVERAGE('[1]نجف آباد (جوزدان)'!P20,'[1]نجف آباد (آزادگان)'!P20,'[1]نجف آباد (حومه)'!P20)</f>
        <v>0</v>
      </c>
      <c r="Q20" s="189">
        <f>SUM('[1]نجف آباد (جوزدان)'!Q20,'[1]نجف آباد (آزادگان)'!Q20,'[1]نجف آباد (حومه)'!Q20)</f>
        <v>5</v>
      </c>
      <c r="R20" s="189">
        <f>SUM('[1]نجف آباد (جوزدان)'!R20,'[1]نجف آباد (آزادگان)'!R20,'[1]نجف آباد (حومه)'!R20)</f>
        <v>20</v>
      </c>
      <c r="S20" s="189">
        <f>AVERAGE('[1]نجف آباد (جوزدان)'!S20,'[1]نجف آباد (آزادگان)'!S20,'[1]نجف آباد (حومه)'!S20)</f>
        <v>4</v>
      </c>
      <c r="T20" s="189">
        <f>SUM('[1]نجف آباد (جوزدان)'!T20,'[1]نجف آباد (آزادگان)'!T20,'[1]نجف آباد (حومه)'!T20)</f>
        <v>0</v>
      </c>
      <c r="U20" s="189">
        <f>SUM('[1]نجف آباد (جوزدان)'!U20,'[1]نجف آباد (آزادگان)'!U20,'[1]نجف آباد (حومه)'!U20)</f>
        <v>0</v>
      </c>
      <c r="V20" s="189">
        <f>AVERAGE('[1]نجف آباد (جوزدان)'!V20,'[1]نجف آباد (آزادگان)'!V20,'[1]نجف آباد (حومه)'!V20)</f>
        <v>0</v>
      </c>
      <c r="W20" s="189">
        <f>SUM('[1]نجف آباد (جوزدان)'!W20,'[1]نجف آباد (آزادگان)'!W20,'[1]نجف آباد (حومه)'!W20)</f>
        <v>40</v>
      </c>
      <c r="X20" s="189">
        <f>SUM('[1]نجف آباد (جوزدان)'!X20,'[1]نجف آباد (آزادگان)'!X20,'[1]نجف آباد (حومه)'!X20)</f>
        <v>300</v>
      </c>
      <c r="Y20" s="189">
        <f>AVERAGE('[1]نجف آباد (جوزدان)'!Y20,'[1]نجف آباد (آزادگان)'!Y20,'[1]نجف آباد (حومه)'!Y20)</f>
        <v>7.5</v>
      </c>
      <c r="Z20" s="189">
        <f>SUM('[1]نجف آباد (جوزدان)'!Z20,'[1]نجف آباد (آزادگان)'!Z20,'[1]نجف آباد (حومه)'!Z20)</f>
        <v>0</v>
      </c>
      <c r="AA20" s="189">
        <f>SUM('[1]نجف آباد (جوزدان)'!AA20,'[1]نجف آباد (آزادگان)'!AA20,'[1]نجف آباد (حومه)'!AA20)</f>
        <v>0</v>
      </c>
      <c r="AB20" s="189">
        <f>AVERAGE('[1]نجف آباد (جوزدان)'!AB20,'[1]نجف آباد (آزادگان)'!AB20,'[1]نجف آباد (حومه)'!AB20)</f>
        <v>0</v>
      </c>
    </row>
    <row r="21" spans="1:28" ht="22.5">
      <c r="A21" s="339" t="s">
        <v>42</v>
      </c>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row>
    <row r="22" spans="1:28" ht="19.5">
      <c r="A22" s="328" t="s">
        <v>20</v>
      </c>
      <c r="B22" s="334" t="s">
        <v>43</v>
      </c>
      <c r="C22" s="334"/>
      <c r="D22" s="334"/>
      <c r="E22" s="334" t="s">
        <v>44</v>
      </c>
      <c r="F22" s="334"/>
      <c r="G22" s="334"/>
      <c r="H22" s="334" t="s">
        <v>45</v>
      </c>
      <c r="I22" s="334"/>
      <c r="J22" s="334"/>
      <c r="K22" s="334" t="s">
        <v>46</v>
      </c>
      <c r="L22" s="334"/>
      <c r="M22" s="334"/>
      <c r="N22" s="334" t="s">
        <v>47</v>
      </c>
      <c r="O22" s="334"/>
      <c r="P22" s="334"/>
      <c r="Q22" s="334" t="s">
        <v>48</v>
      </c>
      <c r="R22" s="334"/>
      <c r="S22" s="334"/>
      <c r="T22" s="334" t="s">
        <v>49</v>
      </c>
      <c r="U22" s="334"/>
      <c r="V22" s="334"/>
      <c r="W22" s="334" t="s">
        <v>50</v>
      </c>
      <c r="X22" s="334"/>
      <c r="Y22" s="334"/>
      <c r="Z22" s="334" t="s">
        <v>51</v>
      </c>
      <c r="AA22" s="334"/>
      <c r="AB22" s="334"/>
    </row>
    <row r="23" spans="1:28" ht="19.5">
      <c r="A23" s="329"/>
      <c r="B23" s="188" t="s">
        <v>30</v>
      </c>
      <c r="C23" s="188" t="s">
        <v>31</v>
      </c>
      <c r="D23" s="188" t="s">
        <v>32</v>
      </c>
      <c r="E23" s="188" t="s">
        <v>30</v>
      </c>
      <c r="F23" s="188" t="s">
        <v>31</v>
      </c>
      <c r="G23" s="188" t="s">
        <v>32</v>
      </c>
      <c r="H23" s="188" t="s">
        <v>30</v>
      </c>
      <c r="I23" s="188" t="s">
        <v>31</v>
      </c>
      <c r="J23" s="188" t="s">
        <v>32</v>
      </c>
      <c r="K23" s="188" t="s">
        <v>30</v>
      </c>
      <c r="L23" s="188" t="s">
        <v>31</v>
      </c>
      <c r="M23" s="188" t="s">
        <v>32</v>
      </c>
      <c r="N23" s="188" t="s">
        <v>30</v>
      </c>
      <c r="O23" s="188" t="s">
        <v>31</v>
      </c>
      <c r="P23" s="188" t="s">
        <v>32</v>
      </c>
      <c r="Q23" s="188" t="s">
        <v>30</v>
      </c>
      <c r="R23" s="188" t="s">
        <v>31</v>
      </c>
      <c r="S23" s="188" t="s">
        <v>32</v>
      </c>
      <c r="T23" s="188" t="s">
        <v>30</v>
      </c>
      <c r="U23" s="188" t="s">
        <v>31</v>
      </c>
      <c r="V23" s="188" t="s">
        <v>32</v>
      </c>
      <c r="W23" s="188" t="s">
        <v>30</v>
      </c>
      <c r="X23" s="188" t="s">
        <v>31</v>
      </c>
      <c r="Y23" s="188" t="s">
        <v>32</v>
      </c>
      <c r="Z23" s="188" t="s">
        <v>30</v>
      </c>
      <c r="AA23" s="188" t="s">
        <v>31</v>
      </c>
      <c r="AB23" s="188" t="s">
        <v>32</v>
      </c>
    </row>
    <row r="24" spans="1:28" ht="18">
      <c r="A24" s="330"/>
      <c r="B24" s="189">
        <f>SUM('[1]نجف آباد (جوزدان)'!B24,'[1]نجف آباد (آزادگان)'!B24,'[1]نجف آباد (حومه)'!B24)</f>
        <v>20</v>
      </c>
      <c r="C24" s="189">
        <f>SUM('[1]نجف آباد (جوزدان)'!C24,'[1]نجف آباد (آزادگان)'!C24,'[1]نجف آباد (حومه)'!C24)</f>
        <v>160</v>
      </c>
      <c r="D24" s="189">
        <f>AVERAGE('[1]نجف آباد (جوزدان)'!D24,'[1]نجف آباد (آزادگان)'!D24,'[1]نجف آباد (حومه)'!D24)</f>
        <v>10</v>
      </c>
      <c r="E24" s="189">
        <f>SUM('[1]نجف آباد (جوزدان)'!E24,'[1]نجف آباد (آزادگان)'!E24,'[1]نجف آباد (حومه)'!E24)</f>
        <v>10</v>
      </c>
      <c r="F24" s="189">
        <f>SUM('[1]نجف آباد (جوزدان)'!F24,'[1]نجف آباد (آزادگان)'!F24,'[1]نجف آباد (حومه)'!F24)</f>
        <v>75</v>
      </c>
      <c r="G24" s="189">
        <f>AVERAGE('[1]نجف آباد (جوزدان)'!G24,'[1]نجف آباد (آزادگان)'!G24,'[1]نجف آباد (حومه)'!G24)</f>
        <v>750</v>
      </c>
      <c r="H24" s="189">
        <f>SUM('[1]نجف آباد (جوزدان)'!H24,'[1]نجف آباد (آزادگان)'!H24,'[1]نجف آباد (حومه)'!H24)</f>
        <v>0</v>
      </c>
      <c r="I24" s="189">
        <f>SUM('[1]نجف آباد (جوزدان)'!I24,'[1]نجف آباد (آزادگان)'!I24,'[1]نجف آباد (حومه)'!I24)</f>
        <v>0</v>
      </c>
      <c r="J24" s="189">
        <v>0</v>
      </c>
      <c r="K24" s="189">
        <f>SUM('[1]نجف آباد (جوزدان)'!K24,'[1]نجف آباد (آزادگان)'!K24,'[1]نجف آباد (حومه)'!K24)</f>
        <v>330</v>
      </c>
      <c r="L24" s="189">
        <f>SUM('[1]نجف آباد (جوزدان)'!L24,'[1]نجف آباد (آزادگان)'!L24,'[1]نجف آباد (حومه)'!L24)</f>
        <v>601</v>
      </c>
      <c r="M24" s="189">
        <f>AVERAGE('[1]نجف آباد (جوزدان)'!M24,'[1]نجف آباد (آزادگان)'!M24,'[1]نجف آباد (حومه)'!M24)</f>
        <v>16</v>
      </c>
      <c r="N24" s="189">
        <f>SUM('[1]نجف آباد (جوزدان)'!N24,'[1]نجف آباد (آزادگان)'!N24,'[1]نجف آباد (حومه)'!N24)</f>
        <v>282</v>
      </c>
      <c r="O24" s="189">
        <f>SUM('[1]نجف آباد (جوزدان)'!O24,'[1]نجف آباد (آزادگان)'!O24,'[1]نجف آباد (حومه)'!O24)</f>
        <v>2223</v>
      </c>
      <c r="P24" s="189">
        <f>AVERAGE('[1]نجف آباد (جوزدان)'!P24,'[1]نجف آباد (آزادگان)'!P24,'[1]نجف آباد (حومه)'!P24)</f>
        <v>21.5</v>
      </c>
      <c r="Q24" s="189">
        <f>SUM('[1]نجف آباد (جوزدان)'!Q24,'[1]نجف آباد (آزادگان)'!Q24,'[1]نجف آباد (حومه)'!Q24)</f>
        <v>45</v>
      </c>
      <c r="R24" s="189">
        <f>SUM('[1]نجف آباد (جوزدان)'!R24,'[1]نجف آباد (آزادگان)'!R24,'[1]نجف آباد (حومه)'!R24)</f>
        <v>90</v>
      </c>
      <c r="S24" s="189">
        <f>AVERAGE('[1]نجف آباد (جوزدان)'!S24,'[1]نجف آباد (آزادگان)'!S24,'[1]نجف آباد (حومه)'!S24)</f>
        <v>26</v>
      </c>
      <c r="T24" s="189">
        <f>SUM('[1]نجف آباد (جوزدان)'!T24,'[1]نجف آباد (آزادگان)'!T24,'[1]نجف آباد (حومه)'!T24)</f>
        <v>10</v>
      </c>
      <c r="U24" s="189">
        <f>SUM('[1]نجف آباد (جوزدان)'!U24,'[1]نجف آباد (آزادگان)'!U24,'[1]نجف آباد (حومه)'!U24)</f>
        <v>40</v>
      </c>
      <c r="V24" s="189">
        <f>AVERAGE('[1]نجف آباد (جوزدان)'!V24,'[1]نجف آباد (آزادگان)'!V24,'[1]نجف آباد (حومه)'!V24)</f>
        <v>16</v>
      </c>
      <c r="W24" s="189">
        <f>SUM('[1]نجف آباد (جوزدان)'!W24,'[1]نجف آباد (آزادگان)'!W24,'[1]نجف آباد (حومه)'!W24)</f>
        <v>105</v>
      </c>
      <c r="X24" s="189">
        <f>SUM('[1]نجف آباد (جوزدان)'!X24,'[1]نجف آباد (آزادگان)'!X24,'[1]نجف آباد (حومه)'!X24)</f>
        <v>505</v>
      </c>
      <c r="Y24" s="189">
        <f>AVERAGE('[1]نجف آباد (جوزدان)'!Y24,'[1]نجف آباد (آزادگان)'!Y24,'[1]نجف آباد (حومه)'!Y24)</f>
        <v>15</v>
      </c>
      <c r="Z24" s="189">
        <f>SUM('[1]نجف آباد (جوزدان)'!Z24,'[1]نجف آباد (آزادگان)'!Z24,'[1]نجف آباد (حومه)'!Z24)</f>
        <v>0</v>
      </c>
      <c r="AA24" s="189">
        <f>SUM('[1]نجف آباد (جوزدان)'!AA24,'[1]نجف آباد (آزادگان)'!AA24,'[1]نجف آباد (حومه)'!AA24)</f>
        <v>0</v>
      </c>
      <c r="AB24" s="189" t="e">
        <f>AVERAGE('[1]نجف آباد (جوزدان)'!AB24,'[1]نجف آباد (آزادگان)'!AB24,'[1]نجف آباد (حومه)'!AB24)</f>
        <v>#DIV/0!</v>
      </c>
    </row>
    <row r="25" spans="1:28" ht="21">
      <c r="A25" s="190" t="s">
        <v>52</v>
      </c>
      <c r="B25" s="189">
        <f>SUM('[1]نجف آباد (جوزدان)'!B25,'[1]نجف آباد (آزادگان)'!B25,'[1]نجف آباد (حومه)'!B25)</f>
        <v>250</v>
      </c>
      <c r="C25" s="189">
        <f>SUM('[1]نجف آباد (جوزدان)'!C25,'[1]نجف آباد (آزادگان)'!C25,'[1]نجف آباد (حومه)'!C25)</f>
        <v>0</v>
      </c>
      <c r="D25" s="189">
        <v>0</v>
      </c>
      <c r="E25" s="189">
        <f>SUM('[1]نجف آباد (جوزدان)'!E25,'[1]نجف آباد (آزادگان)'!E25,'[1]نجف آباد (حومه)'!E25)</f>
        <v>2000</v>
      </c>
      <c r="F25" s="189">
        <f>SUM('[1]نجف آباد (جوزدان)'!F25,'[1]نجف آباد (آزادگان)'!F25,'[1]نجف آباد (حومه)'!F25)</f>
        <v>0</v>
      </c>
      <c r="G25" s="189">
        <v>0</v>
      </c>
      <c r="H25" s="189">
        <f>SUM('[1]نجف آباد (جوزدان)'!H25,'[1]نجف آباد (آزادگان)'!H25,'[1]نجف آباد (حومه)'!H25)</f>
        <v>20</v>
      </c>
      <c r="I25" s="189">
        <f>SUM('[1]نجف آباد (جوزدان)'!I25,'[1]نجف آباد (آزادگان)'!I25,'[1]نجف آباد (حومه)'!I25)</f>
        <v>0</v>
      </c>
      <c r="J25" s="189">
        <v>0</v>
      </c>
      <c r="K25" s="189">
        <f>SUM('[1]نجف آباد (جوزدان)'!K25,'[1]نجف آباد (آزادگان)'!K25,'[1]نجف آباد (حومه)'!K25)</f>
        <v>4800</v>
      </c>
      <c r="L25" s="189">
        <f>SUM('[1]نجف آباد (جوزدان)'!L25,'[1]نجف آباد (آزادگان)'!L25,'[1]نجف آباد (حومه)'!L25)</f>
        <v>0</v>
      </c>
      <c r="M25" s="189">
        <v>0</v>
      </c>
      <c r="N25" s="189">
        <f>SUM('[1]نجف آباد (جوزدان)'!N25,'[1]نجف آباد (آزادگان)'!N25,'[1]نجف آباد (حومه)'!N25)</f>
        <v>320</v>
      </c>
      <c r="O25" s="189">
        <f>SUM('[1]نجف آباد (جوزدان)'!O25,'[1]نجف آباد (آزادگان)'!O25,'[1]نجف آباد (حومه)'!O25)</f>
        <v>0</v>
      </c>
      <c r="P25" s="189">
        <v>0</v>
      </c>
      <c r="Q25" s="189">
        <f>SUM('[1]نجف آباد (جوزدان)'!Q25,'[1]نجف آباد (آزادگان)'!Q25,'[1]نجف آباد (حومه)'!Q25)</f>
        <v>480</v>
      </c>
      <c r="R25" s="189">
        <f>SUM('[1]نجف آباد (جوزدان)'!R25,'[1]نجف آباد (آزادگان)'!R25,'[1]نجف آباد (حومه)'!R25)</f>
        <v>0</v>
      </c>
      <c r="S25" s="189">
        <v>0</v>
      </c>
      <c r="T25" s="189">
        <f>SUM('[1]نجف آباد (جوزدان)'!T25,'[1]نجف آباد (آزادگان)'!T25,'[1]نجف آباد (حومه)'!T25)</f>
        <v>1700</v>
      </c>
      <c r="U25" s="189">
        <f>SUM('[1]نجف آباد (جوزدان)'!U25,'[1]نجف آباد (آزادگان)'!U25,'[1]نجف آباد (حومه)'!U25)</f>
        <v>0</v>
      </c>
      <c r="V25" s="189" t="e">
        <f>AVERAGE('[1]نجف آباد (جوزدان)'!V25,'[1]نجف آباد (آزادگان)'!V25,'[1]نجف آباد (حومه)'!V25)</f>
        <v>#DIV/0!</v>
      </c>
      <c r="W25" s="189">
        <f>SUM('[1]نجف آباد (جوزدان)'!W25,'[1]نجف آباد (آزادگان)'!W25,'[1]نجف آباد (حومه)'!W25)</f>
        <v>1800</v>
      </c>
      <c r="X25" s="189">
        <f>SUM('[1]نجف آباد (جوزدان)'!X25,'[1]نجف آباد (آزادگان)'!X25,'[1]نجف آباد (حومه)'!X25)</f>
        <v>0</v>
      </c>
      <c r="Y25" s="189" t="e">
        <f>AVERAGE('[1]نجف آباد (جوزدان)'!Y25,'[1]نجف آباد (آزادگان)'!Y25,'[1]نجف آباد (حومه)'!Y25)</f>
        <v>#DIV/0!</v>
      </c>
      <c r="Z25" s="189">
        <f>SUM('[1]نجف آباد (جوزدان)'!Z25,'[1]نجف آباد (آزادگان)'!Z25,'[1]نجف آباد (حومه)'!Z25)</f>
        <v>0</v>
      </c>
      <c r="AA25" s="189">
        <f>SUM('[1]نجف آباد (جوزدان)'!AA25,'[1]نجف آباد (آزادگان)'!AA25,'[1]نجف آباد (حومه)'!AA25)</f>
        <v>0</v>
      </c>
      <c r="AB25" s="189" t="e">
        <f>AVERAGE('[1]نجف آباد (جوزدان)'!AB25,'[1]نجف آباد (آزادگان)'!AB25,'[1]نجف آباد (حومه)'!AB25)</f>
        <v>#DIV/0!</v>
      </c>
    </row>
    <row r="26" spans="1:28" ht="21">
      <c r="A26" s="190" t="s">
        <v>53</v>
      </c>
      <c r="B26" s="189">
        <f>SUM('[1]نجف آباد (جوزدان)'!B26,'[1]نجف آباد (آزادگان)'!B26,'[1]نجف آباد (حومه)'!B26)</f>
        <v>50</v>
      </c>
      <c r="C26" s="189">
        <f>SUM('[1]نجف آباد (جوزدان)'!C26,'[1]نجف آباد (آزادگان)'!C26,'[1]نجف آباد (حومه)'!C26)</f>
        <v>350</v>
      </c>
      <c r="D26" s="189">
        <f>AVERAGE('[1]نجف آباد (جوزدان)'!D26,'[1]نجف آباد (آزادگان)'!D26,'[1]نجف آباد (حومه)'!D26)</f>
        <v>7</v>
      </c>
      <c r="E26" s="189">
        <f>SUM('[1]نجف آباد (جوزدان)'!E26,'[1]نجف آباد (آزادگان)'!E26,'[1]نجف آباد (حومه)'!E26)</f>
        <v>650</v>
      </c>
      <c r="F26" s="189">
        <f>SUM('[1]نجف آباد (جوزدان)'!F26,'[1]نجف آباد (آزادگان)'!F26,'[1]نجف آباد (حومه)'!F26)</f>
        <v>195</v>
      </c>
      <c r="G26" s="189">
        <f>AVERAGE('[1]نجف آباد (جوزدان)'!G26,'[1]نجف آباد (آزادگان)'!G26,'[1]نجف آباد (حومه)'!G26)</f>
        <v>0.3</v>
      </c>
      <c r="H26" s="189">
        <f>SUM('[1]نجف آباد (جوزدان)'!H26,'[1]نجف آباد (آزادگان)'!H26,'[1]نجف آباد (حومه)'!H26)</f>
        <v>5</v>
      </c>
      <c r="I26" s="189">
        <f>SUM('[1]نجف آباد (جوزدان)'!I26,'[1]نجف آباد (آزادگان)'!I26,'[1]نجف آباد (حومه)'!I26)</f>
        <v>0</v>
      </c>
      <c r="J26" s="189">
        <f>AVERAGE('[1]نجف آباد (جوزدان)'!J26,'[1]نجف آباد (آزادگان)'!J26,'[1]نجف آباد (حومه)'!J26)</f>
        <v>0</v>
      </c>
      <c r="K26" s="189">
        <f>SUM('[1]نجف آباد (جوزدان)'!K26,'[1]نجف آباد (آزادگان)'!K26,'[1]نجف آباد (حومه)'!K26)</f>
        <v>1040</v>
      </c>
      <c r="L26" s="189">
        <f>SUM('[1]نجف آباد (جوزدان)'!L26,'[1]نجف آباد (آزادگان)'!L26,'[1]نجف آباد (حومه)'!L26)</f>
        <v>2080</v>
      </c>
      <c r="M26" s="189">
        <f>AVERAGE('[1]نجف آباد (جوزدان)'!M26,'[1]نجف آباد (آزادگان)'!M26,'[1]نجف آباد (حومه)'!M26)</f>
        <v>2</v>
      </c>
      <c r="N26" s="189">
        <f>SUM('[1]نجف آباد (جوزدان)'!N26,'[1]نجف آباد (آزادگان)'!N26,'[1]نجف آباد (حومه)'!N26)</f>
        <v>100</v>
      </c>
      <c r="O26" s="189">
        <f>SUM('[1]نجف آباد (جوزدان)'!O26,'[1]نجف آباد (آزادگان)'!O26,'[1]نجف آباد (حومه)'!O26)</f>
        <v>700</v>
      </c>
      <c r="P26" s="189">
        <f>AVERAGE('[1]نجف آباد (جوزدان)'!P26,'[1]نجف آباد (آزادگان)'!P26,'[1]نجف آباد (حومه)'!P26)</f>
        <v>7</v>
      </c>
      <c r="Q26" s="189">
        <f>SUM('[1]نجف آباد (جوزدان)'!Q26,'[1]نجف آباد (آزادگان)'!Q26,'[1]نجف آباد (حومه)'!Q26)</f>
        <v>50</v>
      </c>
      <c r="R26" s="189">
        <f>SUM('[1]نجف آباد (جوزدان)'!R26,'[1]نجف آباد (آزادگان)'!R26,'[1]نجف آباد (حومه)'!R26)</f>
        <v>100</v>
      </c>
      <c r="S26" s="189">
        <f>AVERAGE('[1]نجف آباد (جوزدان)'!S26,'[1]نجف آباد (آزادگان)'!S26,'[1]نجف آباد (حومه)'!S26)</f>
        <v>2</v>
      </c>
      <c r="T26" s="189">
        <f>SUM('[1]نجف آباد (جوزدان)'!T26,'[1]نجف آباد (آزادگان)'!T26,'[1]نجف آباد (حومه)'!T26)</f>
        <v>340</v>
      </c>
      <c r="U26" s="189">
        <f>SUM('[1]نجف آباد (جوزدان)'!U26,'[1]نجف آباد (آزادگان)'!U26,'[1]نجف آباد (حومه)'!U26)</f>
        <v>2380</v>
      </c>
      <c r="V26" s="189">
        <f>AVERAGE('[1]نجف آباد (جوزدان)'!V26,'[1]نجف آباد (آزادگان)'!V26,'[1]نجف آباد (حومه)'!V26)</f>
        <v>7</v>
      </c>
      <c r="W26" s="189">
        <f>SUM('[1]نجف آباد (جوزدان)'!W26,'[1]نجف آباد (آزادگان)'!W26,'[1]نجف آباد (حومه)'!W26)</f>
        <v>760</v>
      </c>
      <c r="X26" s="189">
        <f>SUM('[1]نجف آباد (جوزدان)'!X26,'[1]نجف آباد (آزادگان)'!X26,'[1]نجف آباد (حومه)'!X26)</f>
        <v>2600</v>
      </c>
      <c r="Y26" s="189">
        <f>AVERAGE('[1]نجف آباد (جوزدان)'!Y26,'[1]نجف آباد (آزادگان)'!Y26,'[1]نجف آباد (حومه)'!Y26)</f>
        <v>4</v>
      </c>
      <c r="Z26" s="189">
        <f>SUM('[1]نجف آباد (جوزدان)'!Z26,'[1]نجف آباد (آزادگان)'!Z26,'[1]نجف آباد (حومه)'!Z26)</f>
        <v>0</v>
      </c>
      <c r="AA26" s="189">
        <f>SUM('[1]نجف آباد (جوزدان)'!AA26,'[1]نجف آباد (آزادگان)'!AA26,'[1]نجف آباد (حومه)'!AA26)</f>
        <v>0</v>
      </c>
      <c r="AB26" s="189" t="e">
        <f>AVERAGE('[1]نجف آباد (جوزدان)'!AB26,'[1]نجف آباد (آزادگان)'!AB26,'[1]نجف آباد (حومه)'!AB26)</f>
        <v>#DIV/0!</v>
      </c>
    </row>
    <row r="27" spans="1:28" ht="25.5">
      <c r="A27" s="184" t="s">
        <v>54</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79"/>
      <c r="AA27" s="179"/>
      <c r="AB27" s="179"/>
    </row>
    <row r="28" spans="1:28" ht="19.5">
      <c r="A28" s="192" t="s">
        <v>20</v>
      </c>
      <c r="B28" s="188" t="s">
        <v>55</v>
      </c>
      <c r="C28" s="188" t="s">
        <v>56</v>
      </c>
      <c r="D28" s="188" t="s">
        <v>57</v>
      </c>
      <c r="E28" s="188" t="s">
        <v>58</v>
      </c>
      <c r="F28" s="188" t="s">
        <v>59</v>
      </c>
      <c r="G28" s="191"/>
      <c r="H28" s="191"/>
      <c r="I28" s="191"/>
      <c r="J28" s="191"/>
      <c r="K28" s="191"/>
      <c r="L28" s="191"/>
      <c r="M28" s="191"/>
      <c r="N28" s="191"/>
      <c r="O28" s="191"/>
      <c r="P28" s="191"/>
      <c r="Q28" s="191"/>
      <c r="R28" s="191"/>
      <c r="S28" s="191"/>
      <c r="T28" s="191"/>
      <c r="U28" s="191"/>
      <c r="V28" s="191"/>
      <c r="W28" s="191"/>
      <c r="X28" s="191"/>
      <c r="Y28" s="191"/>
      <c r="Z28" s="179"/>
      <c r="AA28" s="179"/>
      <c r="AB28" s="179"/>
    </row>
    <row r="29" spans="1:28" ht="19.5">
      <c r="A29" s="192" t="s">
        <v>60</v>
      </c>
      <c r="B29" s="193">
        <f>SUM('[1]نجف آباد (جوزدان)'!B29,'[1]نجف آباد (آزادگان)'!B29,'[1]نجف آباد (حومه)'!B29)</f>
        <v>5</v>
      </c>
      <c r="C29" s="193">
        <f>SUM('[1]نجف آباد (جوزدان)'!C29,'[1]نجف آباد (آزادگان)'!C29,'[1]نجف آباد (حومه)'!C29)</f>
        <v>3.5</v>
      </c>
      <c r="D29" s="193">
        <f>SUM('[1]نجف آباد (جوزدان)'!D29,'[1]نجف آباد (آزادگان)'!D29,'[1]نجف آباد (حومه)'!D29)</f>
        <v>15.15</v>
      </c>
      <c r="E29" s="193">
        <f>SUM('[1]نجف آباد (جوزدان)'!E29,'[1]نجف آباد (آزادگان)'!E29,'[1]نجف آباد (حومه)'!E29)</f>
        <v>0</v>
      </c>
      <c r="F29" s="193">
        <f>SUM('[1]نجف آباد (جوزدان)'!F29,'[1]نجف آباد (آزادگان)'!F29,'[1]نجف آباد (حومه)'!F29)</f>
        <v>0.5</v>
      </c>
      <c r="G29" s="191"/>
      <c r="H29" s="191"/>
      <c r="I29" s="191"/>
      <c r="J29" s="191"/>
      <c r="K29" s="191"/>
      <c r="L29" s="191"/>
      <c r="M29" s="191"/>
      <c r="N29" s="191"/>
      <c r="O29" s="191"/>
      <c r="P29" s="191"/>
      <c r="Q29" s="191"/>
      <c r="R29" s="191"/>
      <c r="S29" s="191"/>
      <c r="T29" s="191"/>
      <c r="U29" s="191"/>
      <c r="V29" s="191"/>
      <c r="W29" s="191"/>
      <c r="X29" s="191"/>
      <c r="Y29" s="191"/>
      <c r="Z29" s="179"/>
      <c r="AA29" s="179"/>
      <c r="AB29" s="179"/>
    </row>
    <row r="30" spans="1:28" ht="19.5">
      <c r="A30" s="192" t="s">
        <v>61</v>
      </c>
      <c r="B30" s="193">
        <f>SUM('[1]نجف آباد (جوزدان)'!B30,'[1]نجف آباد (آزادگان)'!B30,'[1]نجف آباد (حومه)'!B30)</f>
        <v>7500000</v>
      </c>
      <c r="C30" s="193">
        <f>SUM('[1]نجف آباد (جوزدان)'!C30,'[1]نجف آباد (آزادگان)'!C30,'[1]نجف آباد (حومه)'!C30)</f>
        <v>525000</v>
      </c>
      <c r="D30" s="193">
        <f>SUM('[1]نجف آباد (جوزدان)'!D30,'[1]نجف آباد (آزادگان)'!D30,'[1]نجف آباد (حومه)'!D30)</f>
        <v>2250</v>
      </c>
      <c r="E30" s="193">
        <f>SUM('[1]نجف آباد (جوزدان)'!E30,'[1]نجف آباد (آزادگان)'!E30,'[1]نجف آباد (حومه)'!E30)</f>
        <v>0</v>
      </c>
      <c r="F30" s="193">
        <f>SUM('[1]نجف آباد (جوزدان)'!F30,'[1]نجف آباد (آزادگان)'!F30,'[1]نجف آباد (حومه)'!F30)</f>
        <v>500</v>
      </c>
      <c r="G30" s="191"/>
      <c r="H30" s="191"/>
      <c r="I30" s="191"/>
      <c r="J30" s="191"/>
      <c r="K30" s="191"/>
      <c r="L30" s="191"/>
      <c r="M30" s="191"/>
      <c r="N30" s="191"/>
      <c r="O30" s="191"/>
      <c r="P30" s="191"/>
      <c r="Q30" s="191"/>
      <c r="R30" s="191"/>
      <c r="S30" s="191"/>
      <c r="T30" s="191"/>
      <c r="U30" s="191"/>
      <c r="V30" s="191"/>
      <c r="W30" s="191"/>
      <c r="X30" s="191"/>
      <c r="Y30" s="191"/>
      <c r="Z30" s="179"/>
      <c r="AA30" s="179"/>
      <c r="AB30" s="179"/>
    </row>
    <row r="31" spans="1:28" ht="25.5">
      <c r="A31" s="184" t="s">
        <v>62</v>
      </c>
      <c r="B31" s="179"/>
      <c r="C31" s="179"/>
      <c r="D31" s="179"/>
      <c r="E31" s="179"/>
      <c r="F31" s="179"/>
      <c r="G31" s="179"/>
      <c r="H31" s="191"/>
      <c r="I31" s="191"/>
      <c r="J31" s="191"/>
      <c r="K31" s="191"/>
      <c r="L31" s="191"/>
      <c r="M31" s="191"/>
      <c r="N31" s="191"/>
      <c r="O31" s="191"/>
      <c r="P31" s="191"/>
      <c r="Q31" s="191"/>
      <c r="R31" s="191"/>
      <c r="S31" s="191"/>
      <c r="T31" s="191"/>
      <c r="U31" s="191"/>
      <c r="V31" s="191"/>
      <c r="W31" s="191"/>
      <c r="X31" s="191"/>
      <c r="Y31" s="191"/>
      <c r="Z31" s="179"/>
      <c r="AA31" s="179"/>
      <c r="AB31" s="179"/>
    </row>
    <row r="32" spans="1:28" ht="21">
      <c r="A32" s="335" t="s">
        <v>63</v>
      </c>
      <c r="B32" s="335"/>
      <c r="C32" s="335"/>
      <c r="D32" s="336" t="s">
        <v>64</v>
      </c>
      <c r="E32" s="336"/>
      <c r="F32" s="336"/>
      <c r="G32" s="335" t="s">
        <v>65</v>
      </c>
      <c r="H32" s="335"/>
      <c r="I32" s="335"/>
      <c r="J32" s="337" t="s">
        <v>66</v>
      </c>
      <c r="K32" s="337"/>
      <c r="L32" s="337"/>
      <c r="M32" s="338" t="s">
        <v>67</v>
      </c>
      <c r="N32" s="338"/>
      <c r="O32" s="191"/>
      <c r="P32" s="191"/>
      <c r="Q32" s="191"/>
      <c r="R32" s="191"/>
      <c r="S32" s="191"/>
      <c r="T32" s="191"/>
      <c r="U32" s="191"/>
      <c r="V32" s="191"/>
      <c r="W32" s="191"/>
      <c r="X32" s="191"/>
      <c r="Y32" s="191"/>
      <c r="Z32" s="179"/>
      <c r="AA32" s="179"/>
      <c r="AB32" s="179"/>
    </row>
    <row r="33" spans="1:28" ht="21">
      <c r="A33" s="194" t="s">
        <v>68</v>
      </c>
      <c r="B33" s="194" t="s">
        <v>69</v>
      </c>
      <c r="C33" s="194" t="s">
        <v>70</v>
      </c>
      <c r="D33" s="194" t="s">
        <v>71</v>
      </c>
      <c r="E33" s="194" t="s">
        <v>69</v>
      </c>
      <c r="F33" s="194" t="s">
        <v>70</v>
      </c>
      <c r="G33" s="195" t="s">
        <v>72</v>
      </c>
      <c r="H33" s="194" t="s">
        <v>69</v>
      </c>
      <c r="I33" s="194" t="s">
        <v>70</v>
      </c>
      <c r="J33" s="196" t="s">
        <v>71</v>
      </c>
      <c r="K33" s="194" t="s">
        <v>69</v>
      </c>
      <c r="L33" s="194" t="s">
        <v>70</v>
      </c>
      <c r="M33" s="194" t="s">
        <v>69</v>
      </c>
      <c r="N33" s="194" t="s">
        <v>70</v>
      </c>
      <c r="O33" s="191"/>
      <c r="P33" s="191"/>
      <c r="Q33" s="191"/>
      <c r="R33" s="191"/>
      <c r="S33" s="191"/>
      <c r="T33" s="191"/>
      <c r="U33" s="191"/>
      <c r="V33" s="191"/>
      <c r="W33" s="191"/>
      <c r="X33" s="191"/>
      <c r="Y33" s="191"/>
      <c r="Z33" s="179"/>
      <c r="AA33" s="179"/>
      <c r="AB33" s="179"/>
    </row>
    <row r="34" spans="1:28" ht="18.75">
      <c r="A34" s="187">
        <f>SUM('[1]نجف آباد (جوزدان)'!A34,'[1]نجف آباد (آزادگان)'!A34,'[1]نجف آباد (حومه)'!A34)</f>
        <v>1622</v>
      </c>
      <c r="B34" s="187">
        <f>SUM('[1]نجف آباد (جوزدان)'!B34,'[1]نجف آباد (آزادگان)'!B34,'[1]نجف آباد (حومه)'!B34)</f>
        <v>43000</v>
      </c>
      <c r="C34" s="187">
        <f>SUM('[1]نجف آباد (جوزدان)'!C34,'[1]نجف آباد (آزادگان)'!C34,'[1]نجف آباد (حومه)'!C34)</f>
        <v>7500</v>
      </c>
      <c r="D34" s="187">
        <f>SUM('[1]نجف آباد (جوزدان)'!D34,'[1]نجف آباد (آزادگان)'!D34,'[1]نجف آباد (حومه)'!D34)</f>
        <v>202</v>
      </c>
      <c r="E34" s="187">
        <f>SUM('[1]نجف آباد (جوزدان)'!E34,'[1]نجف آباد (آزادگان)'!E34,'[1]نجف آباد (حومه)'!E34)</f>
        <v>4000</v>
      </c>
      <c r="F34" s="187">
        <f>SUM('[1]نجف آباد (جوزدان)'!F34,'[1]نجف آباد (آزادگان)'!F34,'[1]نجف آباد (حومه)'!F34)</f>
        <v>600</v>
      </c>
      <c r="G34" s="187">
        <f>SUM('[1]نجف آباد (جوزدان)'!G34,'[1]نجف آباد (آزادگان)'!G34,'[1]نجف آباد (حومه)'!G34)</f>
        <v>13</v>
      </c>
      <c r="H34" s="187">
        <f>SUM('[1]نجف آباد (جوزدان)'!H34,'[1]نجف آباد (آزادگان)'!H34,'[1]نجف آباد (حومه)'!H34)</f>
        <v>150</v>
      </c>
      <c r="I34" s="187">
        <f>SUM('[1]نجف آباد (جوزدان)'!I34,'[1]نجف آباد (آزادگان)'!I34,'[1]نجف آباد (حومه)'!I34)</f>
        <v>80</v>
      </c>
      <c r="J34" s="187">
        <f>SUM('[1]نجف آباد (جوزدان)'!J34,'[1]نجف آباد (آزادگان)'!J34,'[1]نجف آباد (حومه)'!J34)</f>
        <v>1</v>
      </c>
      <c r="K34" s="187">
        <f>SUM('[1]نجف آباد (جوزدان)'!K34,'[1]نجف آباد (آزادگان)'!K34,'[1]نجف آباد (حومه)'!K34)</f>
        <v>500</v>
      </c>
      <c r="L34" s="187">
        <f>SUM('[1]نجف آباد (جوزدان)'!L34,'[1]نجف آباد (آزادگان)'!L34,'[1]نجف آباد (حومه)'!L34)</f>
        <v>0</v>
      </c>
      <c r="M34" s="187">
        <f>SUM('[1]نجف آباد (جوزدان)'!M34,'[1]نجف آباد (آزادگان)'!M34,'[1]نجف آباد (حومه)'!M34)</f>
        <v>47650</v>
      </c>
      <c r="N34" s="187">
        <f>SUM('[1]نجف آباد (جوزدان)'!N34,'[1]نجف آباد (آزادگان)'!N34,'[1]نجف آباد (حومه)'!N34)</f>
        <v>8180</v>
      </c>
      <c r="O34" s="191"/>
      <c r="P34" s="191"/>
      <c r="Q34" s="191"/>
      <c r="R34" s="191"/>
      <c r="S34" s="191"/>
      <c r="T34" s="191"/>
      <c r="U34" s="191"/>
      <c r="V34" s="191"/>
      <c r="W34" s="191"/>
      <c r="X34" s="191"/>
      <c r="Y34" s="191"/>
      <c r="Z34" s="179"/>
      <c r="AA34" s="179"/>
      <c r="AB34" s="179"/>
    </row>
    <row r="35" spans="1:28" ht="25.5">
      <c r="A35" s="184" t="s">
        <v>73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79"/>
      <c r="AA35" s="179"/>
      <c r="AB35" s="179"/>
    </row>
    <row r="36" spans="1:28" ht="19.5">
      <c r="A36" s="197" t="s">
        <v>74</v>
      </c>
      <c r="B36" s="197" t="s">
        <v>75</v>
      </c>
      <c r="C36" s="197" t="s">
        <v>76</v>
      </c>
      <c r="D36" s="197" t="s">
        <v>77</v>
      </c>
      <c r="E36" s="197" t="s">
        <v>78</v>
      </c>
      <c r="F36" s="197" t="s">
        <v>79</v>
      </c>
      <c r="G36" s="197" t="s">
        <v>80</v>
      </c>
      <c r="H36" s="191"/>
      <c r="I36" s="191"/>
      <c r="J36" s="191"/>
      <c r="K36" s="191"/>
      <c r="L36" s="191"/>
      <c r="M36" s="191"/>
      <c r="N36" s="191"/>
      <c r="O36" s="191"/>
      <c r="P36" s="191"/>
      <c r="Q36" s="191"/>
      <c r="R36" s="191"/>
      <c r="S36" s="191"/>
      <c r="T36" s="191"/>
      <c r="U36" s="191"/>
      <c r="V36" s="191"/>
      <c r="W36" s="191"/>
      <c r="X36" s="191"/>
      <c r="Y36" s="191"/>
      <c r="Z36" s="179"/>
      <c r="AA36" s="179"/>
      <c r="AB36" s="179"/>
    </row>
    <row r="37" spans="1:28" ht="19.5">
      <c r="A37" s="197" t="s">
        <v>52</v>
      </c>
      <c r="B37" s="187">
        <f>SUM('[1]نجف آباد (جوزدان)'!B37,'[1]نجف آباد (آزادگان)'!B37,'[1]نجف آباد (حومه)'!B37)</f>
        <v>1004000</v>
      </c>
      <c r="C37" s="187">
        <f>SUM('[1]نجف آباد (جوزدان)'!C37,'[1]نجف آباد (آزادگان)'!C37,'[1]نجف آباد (حومه)'!C37)</f>
        <v>1000</v>
      </c>
      <c r="D37" s="187">
        <f>SUM('[1]نجف آباد (جوزدان)'!D37,'[1]نجف آباد (آزادگان)'!D37,'[1]نجف آباد (حومه)'!D37)</f>
        <v>500</v>
      </c>
      <c r="E37" s="187">
        <f>SUM('[1]نجف آباد (جوزدان)'!E37,'[1]نجف آباد (آزادگان)'!E37,'[1]نجف آباد (حومه)'!E37)</f>
        <v>25</v>
      </c>
      <c r="F37" s="187">
        <f>SUM('[1]نجف آباد (جوزدان)'!F37,'[1]نجف آباد (آزادگان)'!F37,'[1]نجف آباد (حومه)'!F37)</f>
        <v>10</v>
      </c>
      <c r="G37" s="187">
        <f>SUM('[1]نجف آباد (جوزدان)'!G37,'[1]نجف آباد (آزادگان)'!G37,'[1]نجف آباد (حومه)'!G37)</f>
        <v>2</v>
      </c>
      <c r="H37" s="191"/>
      <c r="I37" s="191"/>
      <c r="J37" s="191"/>
      <c r="K37" s="191"/>
      <c r="L37" s="191"/>
      <c r="M37" s="191"/>
      <c r="N37" s="191"/>
      <c r="O37" s="191"/>
      <c r="P37" s="191"/>
      <c r="Q37" s="191"/>
      <c r="R37" s="191"/>
      <c r="S37" s="191"/>
      <c r="T37" s="191"/>
      <c r="U37" s="191"/>
      <c r="V37" s="191"/>
      <c r="W37" s="191"/>
      <c r="X37" s="191"/>
      <c r="Y37" s="191"/>
      <c r="Z37" s="179"/>
      <c r="AA37" s="179"/>
      <c r="AB37" s="179"/>
    </row>
    <row r="38" spans="1:28" ht="19.5">
      <c r="A38" s="197" t="s">
        <v>53</v>
      </c>
      <c r="B38" s="187">
        <f>SUM('[1]نجف آباد (جوزدان)'!B38,'[1]نجف آباد (آزادگان)'!B38,'[1]نجف آباد (حومه)'!B38)</f>
        <v>0</v>
      </c>
      <c r="C38" s="187">
        <f>SUM('[1]نجف آباد (جوزدان)'!C38,'[1]نجف آباد (آزادگان)'!C38,'[1]نجف آباد (حومه)'!C38)</f>
        <v>0</v>
      </c>
      <c r="D38" s="187">
        <f>SUM('[1]نجف آباد (جوزدان)'!D38,'[1]نجف آباد (آزادگان)'!D38,'[1]نجف آباد (حومه)'!D38)</f>
        <v>0</v>
      </c>
      <c r="E38" s="187">
        <f>SUM('[1]نجف آباد (جوزدان)'!E38,'[1]نجف آباد (آزادگان)'!E38,'[1]نجف آباد (حومه)'!E38)</f>
        <v>0</v>
      </c>
      <c r="F38" s="187">
        <f>SUM('[1]نجف آباد (جوزدان)'!F38,'[1]نجف آباد (آزادگان)'!F38,'[1]نجف آباد (حومه)'!F38)</f>
        <v>0</v>
      </c>
      <c r="G38" s="187">
        <f>SUM('[1]نجف آباد (جوزدان)'!G38,'[1]نجف آباد (آزادگان)'!G38,'[1]نجف آباد (حومه)'!G38)</f>
        <v>0</v>
      </c>
      <c r="H38" s="191"/>
      <c r="I38" s="191"/>
      <c r="J38" s="191"/>
      <c r="K38" s="191"/>
      <c r="L38" s="191"/>
      <c r="M38" s="191"/>
      <c r="N38" s="191"/>
      <c r="O38" s="191"/>
      <c r="P38" s="191"/>
      <c r="Q38" s="191"/>
      <c r="R38" s="191"/>
      <c r="S38" s="191"/>
      <c r="T38" s="191"/>
      <c r="U38" s="191"/>
      <c r="V38" s="191"/>
      <c r="W38" s="191"/>
      <c r="X38" s="191"/>
      <c r="Y38" s="191"/>
      <c r="Z38" s="179"/>
      <c r="AA38" s="179"/>
      <c r="AB38" s="179"/>
    </row>
    <row r="39" spans="1:28" ht="25.5">
      <c r="A39" s="184" t="s">
        <v>81</v>
      </c>
      <c r="B39" s="198"/>
      <c r="C39" s="198"/>
      <c r="D39" s="198"/>
      <c r="E39" s="198"/>
      <c r="F39" s="198"/>
      <c r="G39" s="198"/>
      <c r="H39" s="198"/>
      <c r="I39" s="198"/>
      <c r="J39" s="198"/>
      <c r="K39" s="198"/>
      <c r="L39" s="198"/>
      <c r="M39" s="198"/>
      <c r="N39" s="198"/>
      <c r="O39" s="199"/>
      <c r="P39" s="200"/>
      <c r="Q39" s="200"/>
      <c r="R39" s="179"/>
      <c r="S39" s="201"/>
      <c r="T39" s="201"/>
      <c r="U39" s="201"/>
      <c r="V39" s="201"/>
      <c r="W39" s="201"/>
      <c r="X39" s="201"/>
      <c r="Y39" s="201"/>
      <c r="Z39" s="201"/>
      <c r="AA39" s="201"/>
      <c r="AB39" s="201"/>
    </row>
    <row r="40" spans="1:28" ht="58.5">
      <c r="A40" s="188" t="s">
        <v>82</v>
      </c>
      <c r="B40" s="188" t="s">
        <v>83</v>
      </c>
      <c r="C40" s="188" t="s">
        <v>84</v>
      </c>
      <c r="D40" s="188" t="s">
        <v>85</v>
      </c>
      <c r="E40" s="188" t="s">
        <v>86</v>
      </c>
      <c r="F40" s="188" t="s">
        <v>87</v>
      </c>
      <c r="G40" s="188" t="s">
        <v>88</v>
      </c>
      <c r="H40" s="188" t="s">
        <v>89</v>
      </c>
      <c r="I40" s="188" t="s">
        <v>90</v>
      </c>
      <c r="J40" s="188" t="s">
        <v>91</v>
      </c>
      <c r="K40" s="188" t="s">
        <v>92</v>
      </c>
      <c r="L40" s="188" t="s">
        <v>93</v>
      </c>
      <c r="M40" s="188" t="s">
        <v>94</v>
      </c>
      <c r="N40" s="202" t="s">
        <v>95</v>
      </c>
      <c r="O40" s="179"/>
      <c r="P40" s="179"/>
      <c r="Q40" s="179"/>
      <c r="R40" s="179"/>
      <c r="S40" s="179"/>
      <c r="T40" s="179"/>
      <c r="U40" s="179"/>
      <c r="V40" s="179"/>
      <c r="W40" s="179"/>
      <c r="X40" s="179"/>
      <c r="Y40" s="179"/>
      <c r="Z40" s="179"/>
      <c r="AA40" s="179"/>
      <c r="AB40" s="179"/>
    </row>
    <row r="41" spans="1:28" ht="19.5">
      <c r="A41" s="192" t="s">
        <v>96</v>
      </c>
      <c r="B41" s="193">
        <f>SUM('[1]نجف آباد (جوزدان)'!B41,'[1]نجف آباد (آزادگان)'!B41,'[1]نجف آباد (حومه)'!B41)</f>
        <v>0</v>
      </c>
      <c r="C41" s="193">
        <f>SUM('[1]نجف آباد (جوزدان)'!C41,'[1]نجف آباد (آزادگان)'!C41,'[1]نجف آباد (حومه)'!C41)</f>
        <v>5</v>
      </c>
      <c r="D41" s="193">
        <f>SUM('[1]نجف آباد (جوزدان)'!D41,'[1]نجف آباد (آزادگان)'!D41,'[1]نجف آباد (حومه)'!D41)</f>
        <v>1</v>
      </c>
      <c r="E41" s="193">
        <f>SUM('[1]نجف آباد (جوزدان)'!E41,'[1]نجف آباد (آزادگان)'!E41,'[1]نجف آباد (حومه)'!E41)</f>
        <v>4</v>
      </c>
      <c r="F41" s="193">
        <f>SUM('[1]نجف آباد (جوزدان)'!F41,'[1]نجف آباد (آزادگان)'!F41,'[1]نجف آباد (حومه)'!F41)</f>
        <v>2</v>
      </c>
      <c r="G41" s="193">
        <f>SUM('[1]نجف آباد (جوزدان)'!G41,'[1]نجف آباد (آزادگان)'!G41,'[1]نجف آباد (حومه)'!G41)</f>
        <v>0</v>
      </c>
      <c r="H41" s="193">
        <f>SUM('[1]نجف آباد (جوزدان)'!H41,'[1]نجف آباد (آزادگان)'!H41,'[1]نجف آباد (حومه)'!H41)</f>
        <v>0</v>
      </c>
      <c r="I41" s="193">
        <f>SUM('[1]نجف آباد (جوزدان)'!I41,'[1]نجف آباد (آزادگان)'!I41,'[1]نجف آباد (حومه)'!I41)</f>
        <v>3</v>
      </c>
      <c r="J41" s="193">
        <f>SUM('[1]نجف آباد (جوزدان)'!J41,'[1]نجف آباد (آزادگان)'!J41,'[1]نجف آباد (حومه)'!J41)</f>
        <v>6</v>
      </c>
      <c r="K41" s="193">
        <f>SUM('[1]نجف آباد (جوزدان)'!K41,'[1]نجف آباد (آزادگان)'!K41,'[1]نجف آباد (حومه)'!K41)</f>
        <v>5</v>
      </c>
      <c r="L41" s="193">
        <f>SUM('[1]نجف آباد (جوزدان)'!L41,'[1]نجف آباد (آزادگان)'!L41,'[1]نجف آباد (حومه)'!L41)</f>
        <v>6</v>
      </c>
      <c r="M41" s="193">
        <f>SUM('[1]نجف آباد (جوزدان)'!M41,'[1]نجف آباد (آزادگان)'!M41,'[1]نجف آباد (حومه)'!M41)</f>
        <v>4</v>
      </c>
      <c r="N41" s="193">
        <f>SUM('[1]نجف آباد (جوزدان)'!N41,'[1]نجف آباد (آزادگان)'!N41,'[1]نجف آباد (حومه)'!N41)</f>
        <v>0</v>
      </c>
      <c r="O41" s="203"/>
      <c r="P41" s="203"/>
      <c r="Q41" s="203"/>
      <c r="R41" s="203"/>
      <c r="S41" s="203"/>
      <c r="T41" s="179"/>
      <c r="U41" s="179"/>
      <c r="V41" s="179"/>
      <c r="W41" s="179"/>
      <c r="X41" s="179"/>
      <c r="Y41" s="179"/>
      <c r="Z41" s="179"/>
      <c r="AA41" s="179"/>
      <c r="AB41" s="179"/>
    </row>
    <row r="42" spans="1:28" ht="19.5">
      <c r="A42" s="192" t="s">
        <v>97</v>
      </c>
      <c r="B42" s="193">
        <f>SUM('[1]نجف آباد (جوزدان)'!B42,'[1]نجف آباد (آزادگان)'!B42,'[1]نجف آباد (حومه)'!B42)</f>
        <v>0</v>
      </c>
      <c r="C42" s="193">
        <f>SUM('[1]نجف آباد (جوزدان)'!C42,'[1]نجف آباد (آزادگان)'!C42,'[1]نجف آباد (حومه)'!C42)</f>
        <v>15</v>
      </c>
      <c r="D42" s="193">
        <f>SUM('[1]نجف آباد (جوزدان)'!D42,'[1]نجف آباد (آزادگان)'!D42,'[1]نجف آباد (حومه)'!D42)</f>
        <v>0</v>
      </c>
      <c r="E42" s="193">
        <f>SUM('[1]نجف آباد (جوزدان)'!E42,'[1]نجف آباد (آزادگان)'!E42,'[1]نجف آباد (حومه)'!E42)</f>
        <v>12</v>
      </c>
      <c r="F42" s="193">
        <f>SUM('[1]نجف آباد (جوزدان)'!F42,'[1]نجف آباد (آزادگان)'!F42,'[1]نجف آباد (حومه)'!F42)</f>
        <v>4</v>
      </c>
      <c r="G42" s="193">
        <f>SUM('[1]نجف آباد (جوزدان)'!G42,'[1]نجف آباد (آزادگان)'!G42,'[1]نجف آباد (حومه)'!G42)</f>
        <v>0</v>
      </c>
      <c r="H42" s="193">
        <f>SUM('[1]نجف آباد (جوزدان)'!H42,'[1]نجف آباد (آزادگان)'!H42,'[1]نجف آباد (حومه)'!H42)</f>
        <v>0</v>
      </c>
      <c r="I42" s="193">
        <f>SUM('[1]نجف آباد (جوزدان)'!I42,'[1]نجف آباد (آزادگان)'!I42,'[1]نجف آباد (حومه)'!I42)</f>
        <v>4</v>
      </c>
      <c r="J42" s="193">
        <f>SUM('[1]نجف آباد (جوزدان)'!J42,'[1]نجف آباد (آزادگان)'!J42,'[1]نجف آباد (حومه)'!J42)</f>
        <v>6</v>
      </c>
      <c r="K42" s="193">
        <f>SUM('[1]نجف آباد (جوزدان)'!K42,'[1]نجف آباد (آزادگان)'!K42,'[1]نجف آباد (حومه)'!K42)</f>
        <v>8</v>
      </c>
      <c r="L42" s="193">
        <f>SUM('[1]نجف آباد (جوزدان)'!L42,'[1]نجف آباد (آزادگان)'!L42,'[1]نجف آباد (حومه)'!L42)</f>
        <v>18</v>
      </c>
      <c r="M42" s="193">
        <f>SUM('[1]نجف آباد (جوزدان)'!M42,'[1]نجف آباد (آزادگان)'!M42,'[1]نجف آباد (حومه)'!M42)</f>
        <v>9</v>
      </c>
      <c r="N42" s="193">
        <f>SUM('[1]نجف آباد (جوزدان)'!N42,'[1]نجف آباد (آزادگان)'!N42,'[1]نجف آباد (حومه)'!N42)</f>
        <v>0</v>
      </c>
      <c r="O42" s="203"/>
      <c r="P42" s="203"/>
      <c r="Q42" s="203"/>
      <c r="R42" s="203"/>
      <c r="S42" s="203"/>
      <c r="T42" s="179"/>
      <c r="U42" s="179"/>
      <c r="V42" s="179"/>
      <c r="W42" s="179"/>
      <c r="X42" s="179"/>
      <c r="Y42" s="179"/>
      <c r="Z42" s="179"/>
      <c r="AA42" s="179"/>
      <c r="AB42" s="179"/>
    </row>
    <row r="43" spans="1:28" ht="25.5">
      <c r="A43" s="184" t="s">
        <v>98</v>
      </c>
      <c r="B43" s="203"/>
      <c r="C43" s="203"/>
      <c r="D43" s="203"/>
      <c r="E43" s="203"/>
      <c r="F43" s="203"/>
      <c r="G43" s="203"/>
      <c r="H43" s="203"/>
      <c r="I43" s="203"/>
      <c r="J43" s="203"/>
      <c r="K43" s="203"/>
      <c r="L43" s="203"/>
      <c r="M43" s="203"/>
      <c r="N43" s="203"/>
      <c r="O43" s="203"/>
      <c r="P43" s="203"/>
      <c r="Q43" s="203"/>
      <c r="R43" s="203"/>
      <c r="S43" s="203"/>
      <c r="T43" s="179"/>
      <c r="U43" s="179"/>
      <c r="V43" s="179"/>
      <c r="W43" s="179"/>
      <c r="X43" s="179"/>
      <c r="Y43" s="179"/>
      <c r="Z43" s="179"/>
      <c r="AA43" s="179"/>
      <c r="AB43" s="179"/>
    </row>
    <row r="44" spans="1:28" ht="19.5">
      <c r="A44" s="192" t="s">
        <v>99</v>
      </c>
      <c r="B44" s="192" t="s">
        <v>100</v>
      </c>
      <c r="C44" s="192" t="s">
        <v>101</v>
      </c>
      <c r="D44" s="192" t="s">
        <v>102</v>
      </c>
      <c r="E44" s="192" t="s">
        <v>103</v>
      </c>
      <c r="F44" s="192" t="s">
        <v>104</v>
      </c>
      <c r="G44" s="192" t="s">
        <v>105</v>
      </c>
      <c r="H44" s="192" t="s">
        <v>106</v>
      </c>
      <c r="I44" s="192" t="s">
        <v>107</v>
      </c>
      <c r="J44" s="192" t="s">
        <v>108</v>
      </c>
      <c r="K44" s="192" t="s">
        <v>109</v>
      </c>
      <c r="L44" s="192" t="s">
        <v>110</v>
      </c>
      <c r="M44" s="192" t="s">
        <v>111</v>
      </c>
      <c r="N44" s="204" t="s">
        <v>112</v>
      </c>
      <c r="O44" s="192" t="s">
        <v>113</v>
      </c>
      <c r="P44" s="192" t="s">
        <v>114</v>
      </c>
      <c r="Q44" s="192" t="s">
        <v>115</v>
      </c>
      <c r="R44" s="192" t="s">
        <v>116</v>
      </c>
      <c r="S44" s="192" t="s">
        <v>117</v>
      </c>
      <c r="T44" s="192" t="s">
        <v>118</v>
      </c>
      <c r="U44" s="192" t="s">
        <v>119</v>
      </c>
      <c r="V44" s="192" t="s">
        <v>120</v>
      </c>
      <c r="W44" s="192" t="s">
        <v>121</v>
      </c>
      <c r="X44" s="179"/>
      <c r="Y44" s="179"/>
      <c r="Z44" s="179"/>
      <c r="AA44" s="179"/>
      <c r="AB44" s="179"/>
    </row>
    <row r="45" spans="1:28" ht="19.5">
      <c r="A45" s="192" t="s">
        <v>96</v>
      </c>
      <c r="B45" s="193">
        <f>SUM('[1]نجف آباد (جوزدان)'!B45,'[1]نجف آباد (آزادگان)'!B45,'[1]نجف آباد (حومه)'!B45)</f>
        <v>821</v>
      </c>
      <c r="C45" s="193">
        <f>SUM('[1]نجف آباد (جوزدان)'!C45,'[1]نجف آباد (آزادگان)'!C45,'[1]نجف آباد (حومه)'!C45)</f>
        <v>61</v>
      </c>
      <c r="D45" s="193">
        <f>SUM('[1]نجف آباد (جوزدان)'!D45,'[1]نجف آباد (آزادگان)'!D45,'[1]نجف آباد (حومه)'!D45)</f>
        <v>0</v>
      </c>
      <c r="E45" s="193">
        <f>SUM('[1]نجف آباد (جوزدان)'!E45,'[1]نجف آباد (آزادگان)'!E45,'[1]نجف آباد (حومه)'!E45)</f>
        <v>5</v>
      </c>
      <c r="F45" s="193">
        <f>SUM('[1]نجف آباد (جوزدان)'!F45,'[1]نجف آباد (آزادگان)'!F45,'[1]نجف آباد (حومه)'!F45)</f>
        <v>22</v>
      </c>
      <c r="G45" s="193">
        <f>SUM('[1]نجف آباد (جوزدان)'!G45,'[1]نجف آباد (آزادگان)'!G45,'[1]نجف آباد (حومه)'!G45)</f>
        <v>19</v>
      </c>
      <c r="H45" s="193">
        <f>SUM('[1]نجف آباد (جوزدان)'!H45,'[1]نجف آباد (آزادگان)'!H45,'[1]نجف آباد (حومه)'!H45)</f>
        <v>0</v>
      </c>
      <c r="I45" s="193">
        <f>SUM('[1]نجف آباد (جوزدان)'!I45,'[1]نجف آباد (آزادگان)'!I45,'[1]نجف آباد (حومه)'!I45)</f>
        <v>2</v>
      </c>
      <c r="J45" s="193">
        <f>SUM('[1]نجف آباد (جوزدان)'!J45,'[1]نجف آباد (آزادگان)'!J45,'[1]نجف آباد (حومه)'!J45)</f>
        <v>2</v>
      </c>
      <c r="K45" s="193">
        <f>SUM('[1]نجف آباد (جوزدان)'!K45,'[1]نجف آباد (آزادگان)'!K45,'[1]نجف آباد (حومه)'!K45)</f>
        <v>0</v>
      </c>
      <c r="L45" s="193">
        <f>SUM('[1]نجف آباد (جوزدان)'!L45,'[1]نجف آباد (آزادگان)'!L45,'[1]نجف آباد (حومه)'!L45)</f>
        <v>35</v>
      </c>
      <c r="M45" s="193">
        <f>SUM('[1]نجف آباد (جوزدان)'!M45,'[1]نجف آباد (آزادگان)'!M45,'[1]نجف آباد (حومه)'!M45)</f>
        <v>17</v>
      </c>
      <c r="N45" s="193">
        <f>SUM('[1]نجف آباد (جوزدان)'!N45,'[1]نجف آباد (آزادگان)'!N45,'[1]نجف آباد (حومه)'!N45)</f>
        <v>40</v>
      </c>
      <c r="O45" s="193">
        <f>SUM('[1]نجف آباد (جوزدان)'!O45,'[1]نجف آباد (آزادگان)'!O45,'[1]نجف آباد (حومه)'!O45)</f>
        <v>700</v>
      </c>
      <c r="P45" s="193">
        <f>SUM('[1]نجف آباد (جوزدان)'!P45,'[1]نجف آباد (آزادگان)'!P45,'[1]نجف آباد (حومه)'!P45)</f>
        <v>317</v>
      </c>
      <c r="Q45" s="193">
        <f>SUM('[1]نجف آباد (جوزدان)'!Q45,'[1]نجف آباد (آزادگان)'!Q45,'[1]نجف آباد (حومه)'!Q45)</f>
        <v>100</v>
      </c>
      <c r="R45" s="193">
        <f>SUM('[1]نجف آباد (جوزدان)'!R45,'[1]نجف آباد (آزادگان)'!R45,'[1]نجف آباد (حومه)'!R45)</f>
        <v>40</v>
      </c>
      <c r="S45" s="193">
        <f>SUM('[1]نجف آباد (جوزدان)'!S45,'[1]نجف آباد (آزادگان)'!S45,'[1]نجف آباد (حومه)'!S45)</f>
        <v>0</v>
      </c>
      <c r="T45" s="193">
        <f>SUM('[1]نجف آباد (جوزدان)'!T45,'[1]نجف آباد (آزادگان)'!T45,'[1]نجف آباد (حومه)'!T45)</f>
        <v>0</v>
      </c>
      <c r="U45" s="193">
        <f>SUM('[1]نجف آباد (جوزدان)'!U45,'[1]نجف آباد (آزادگان)'!U45,'[1]نجف آباد (حومه)'!U45)</f>
        <v>300</v>
      </c>
      <c r="V45" s="193">
        <f>SUM('[1]نجف آباد (جوزدان)'!V45,'[1]نجف آباد (آزادگان)'!V45,'[1]نجف آباد (حومه)'!V45)</f>
        <v>5</v>
      </c>
      <c r="W45" s="193">
        <f>SUM('[1]نجف آباد (جوزدان)'!W45,'[1]نجف آباد (آزادگان)'!W45,'[1]نجف آباد (حومه)'!W45)</f>
        <v>5</v>
      </c>
      <c r="X45" s="179"/>
      <c r="Y45" s="179"/>
      <c r="Z45" s="179"/>
      <c r="AA45" s="179"/>
      <c r="AB45" s="179"/>
    </row>
    <row r="46" spans="1:28" ht="25.5">
      <c r="A46" s="184" t="s">
        <v>122</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row>
    <row r="47" spans="1:28" ht="19.5">
      <c r="A47" s="192" t="s">
        <v>123</v>
      </c>
      <c r="B47" s="192" t="s">
        <v>124</v>
      </c>
      <c r="C47" s="192" t="s">
        <v>125</v>
      </c>
      <c r="D47" s="192" t="s">
        <v>126</v>
      </c>
      <c r="E47" s="192" t="s">
        <v>127</v>
      </c>
      <c r="F47" s="192" t="s">
        <v>128</v>
      </c>
      <c r="G47" s="192" t="s">
        <v>129</v>
      </c>
      <c r="H47" s="192" t="s">
        <v>130</v>
      </c>
      <c r="I47" s="179"/>
      <c r="J47" s="179"/>
      <c r="K47" s="179"/>
      <c r="L47" s="179"/>
      <c r="M47" s="179"/>
      <c r="N47" s="179"/>
      <c r="O47" s="179"/>
      <c r="P47" s="179"/>
      <c r="Q47" s="179"/>
      <c r="R47" s="179"/>
      <c r="S47" s="179"/>
      <c r="T47" s="179"/>
      <c r="U47" s="179"/>
      <c r="V47" s="179"/>
      <c r="W47" s="179"/>
      <c r="X47" s="179"/>
      <c r="Y47" s="179"/>
      <c r="Z47" s="179"/>
      <c r="AA47" s="179"/>
      <c r="AB47" s="179"/>
    </row>
    <row r="48" spans="1:28" ht="19.5">
      <c r="A48" s="192" t="s">
        <v>131</v>
      </c>
      <c r="B48" s="193">
        <f>SUM('[1]نجف آباد (جوزدان)'!B48,'[1]نجف آباد (آزادگان)'!B48,'[1]نجف آباد (حومه)'!B48)</f>
        <v>2700</v>
      </c>
      <c r="C48" s="193">
        <f>SUM('[1]نجف آباد (جوزدان)'!C48,'[1]نجف آباد (آزادگان)'!C48,'[1]نجف آباد (حومه)'!C48)</f>
        <v>250</v>
      </c>
      <c r="D48" s="193">
        <f>SUM('[1]نجف آباد (جوزدان)'!D48,'[1]نجف آباد (آزادگان)'!D48,'[1]نجف آباد (حومه)'!D48)</f>
        <v>0</v>
      </c>
      <c r="E48" s="193">
        <f>SUM('[1]نجف آباد (جوزدان)'!E48,'[1]نجف آباد (آزادگان)'!E48,'[1]نجف آباد (حومه)'!E48)</f>
        <v>300</v>
      </c>
      <c r="F48" s="193">
        <f>SUM('[1]نجف آباد (جوزدان)'!F48,'[1]نجف آباد (آزادگان)'!F48,'[1]نجف آباد (حومه)'!F48)</f>
        <v>1500</v>
      </c>
      <c r="G48" s="193">
        <f>SUM('[1]نجف آباد (جوزدان)'!G48,'[1]نجف آباد (آزادگان)'!G48,'[1]نجف آباد (حومه)'!G48)</f>
        <v>100</v>
      </c>
      <c r="H48" s="193">
        <f>SUM('[1]نجف آباد (جوزدان)'!H48,'[1]نجف آباد (آزادگان)'!H48,'[1]نجف آباد (حومه)'!H48)</f>
        <v>0</v>
      </c>
      <c r="I48" s="179"/>
      <c r="J48" s="179"/>
      <c r="K48" s="179"/>
      <c r="L48" s="179"/>
      <c r="M48" s="179"/>
      <c r="N48" s="179"/>
      <c r="O48" s="179"/>
      <c r="P48" s="179"/>
      <c r="Q48" s="179"/>
      <c r="R48" s="179"/>
      <c r="S48" s="179"/>
      <c r="T48" s="179"/>
      <c r="U48" s="179"/>
      <c r="V48" s="179"/>
      <c r="W48" s="179"/>
      <c r="X48" s="179"/>
      <c r="Y48" s="179"/>
      <c r="Z48" s="179"/>
      <c r="AA48" s="179"/>
      <c r="AB48" s="179"/>
    </row>
    <row r="49" spans="1:28" ht="18" customHeight="1">
      <c r="A49" s="184" t="s">
        <v>132</v>
      </c>
      <c r="B49" s="179"/>
      <c r="C49" s="179"/>
      <c r="D49" s="179"/>
      <c r="E49" s="179"/>
      <c r="F49" s="179"/>
      <c r="G49" s="179"/>
      <c r="H49" s="179"/>
      <c r="I49" s="179"/>
      <c r="J49" s="179"/>
      <c r="K49" s="179"/>
      <c r="L49" s="179"/>
      <c r="M49" s="205"/>
      <c r="N49" s="205"/>
      <c r="O49" s="205"/>
      <c r="P49" s="205"/>
      <c r="Q49" s="205"/>
      <c r="R49" s="205"/>
      <c r="S49" s="205"/>
      <c r="T49" s="205"/>
      <c r="U49" s="205"/>
      <c r="V49" s="205"/>
      <c r="W49" s="205"/>
      <c r="X49" s="205"/>
      <c r="Y49" s="205"/>
      <c r="Z49" s="205"/>
      <c r="AA49" s="205"/>
      <c r="AB49" s="205"/>
    </row>
    <row r="50" spans="1:28" ht="18" customHeight="1">
      <c r="A50" s="334" t="s">
        <v>133</v>
      </c>
      <c r="B50" s="340" t="s">
        <v>134</v>
      </c>
      <c r="C50" s="340"/>
      <c r="D50" s="340"/>
      <c r="E50" s="340"/>
      <c r="F50" s="340" t="s">
        <v>135</v>
      </c>
      <c r="G50" s="340"/>
      <c r="H50" s="340"/>
      <c r="I50" s="340"/>
      <c r="J50" s="340" t="s">
        <v>136</v>
      </c>
      <c r="K50" s="340"/>
      <c r="L50" s="340"/>
      <c r="M50" s="205"/>
      <c r="N50" s="205"/>
      <c r="O50" s="205"/>
      <c r="P50" s="205"/>
      <c r="Q50" s="205"/>
      <c r="R50" s="205"/>
      <c r="S50" s="205"/>
      <c r="T50" s="205"/>
      <c r="U50" s="205"/>
      <c r="V50" s="205"/>
      <c r="W50" s="205"/>
      <c r="X50" s="205"/>
      <c r="Y50" s="205"/>
      <c r="Z50" s="205"/>
      <c r="AA50" s="205"/>
      <c r="AB50" s="205"/>
    </row>
    <row r="51" spans="1:28" ht="18" customHeight="1">
      <c r="A51" s="334"/>
      <c r="B51" s="197" t="s">
        <v>137</v>
      </c>
      <c r="C51" s="197" t="s">
        <v>138</v>
      </c>
      <c r="D51" s="197" t="s">
        <v>139</v>
      </c>
      <c r="E51" s="197" t="s">
        <v>140</v>
      </c>
      <c r="F51" s="197" t="s">
        <v>141</v>
      </c>
      <c r="G51" s="197" t="s">
        <v>142</v>
      </c>
      <c r="H51" s="197" t="s">
        <v>143</v>
      </c>
      <c r="I51" s="197" t="s">
        <v>144</v>
      </c>
      <c r="J51" s="197" t="s">
        <v>145</v>
      </c>
      <c r="K51" s="197" t="s">
        <v>146</v>
      </c>
      <c r="L51" s="197" t="s">
        <v>147</v>
      </c>
      <c r="M51" s="205"/>
      <c r="N51" s="205"/>
      <c r="O51" s="205"/>
      <c r="P51" s="205"/>
      <c r="Q51" s="205"/>
      <c r="R51" s="205"/>
      <c r="S51" s="205"/>
      <c r="T51" s="205"/>
      <c r="U51" s="205"/>
      <c r="V51" s="205"/>
      <c r="W51" s="205"/>
      <c r="X51" s="205"/>
      <c r="Y51" s="205"/>
      <c r="Z51" s="205"/>
      <c r="AA51" s="205"/>
      <c r="AB51" s="205"/>
    </row>
    <row r="52" spans="1:28" ht="18" customHeight="1">
      <c r="A52" s="197" t="s">
        <v>131</v>
      </c>
      <c r="B52" s="187">
        <f>SUM('[1]نجف آباد (جوزدان)'!B52,'[1]نجف آباد (آزادگان)'!B52,'[1]نجف آباد (حومه)'!B52)</f>
        <v>20</v>
      </c>
      <c r="C52" s="187">
        <f>SUM('[1]نجف آباد (جوزدان)'!C52,'[1]نجف آباد (آزادگان)'!C52,'[1]نجف آباد (حومه)'!C52)</f>
        <v>100</v>
      </c>
      <c r="D52" s="187">
        <f>SUM('[1]نجف آباد (جوزدان)'!D52,'[1]نجف آباد (آزادگان)'!D52,'[1]نجف آباد (حومه)'!D52)</f>
        <v>5200</v>
      </c>
      <c r="E52" s="187">
        <f>SUM('[1]نجف آباد (جوزدان)'!E52,'[1]نجف آباد (آزادگان)'!E52,'[1]نجف آباد (حومه)'!E52)</f>
        <v>3100</v>
      </c>
      <c r="F52" s="187">
        <f>SUM('[1]نجف آباد (جوزدان)'!F52,'[1]نجف آباد (آزادگان)'!F52,'[1]نجف آباد (حومه)'!F52)</f>
        <v>320</v>
      </c>
      <c r="G52" s="187">
        <f>SUM('[1]نجف آباد (جوزدان)'!G52,'[1]نجف آباد (آزادگان)'!G52,'[1]نجف آباد (حومه)'!G52)</f>
        <v>10800</v>
      </c>
      <c r="H52" s="187">
        <f>SUM('[1]نجف آباد (جوزدان)'!H52,'[1]نجف آباد (آزادگان)'!H52,'[1]نجف آباد (حومه)'!H52)</f>
        <v>0</v>
      </c>
      <c r="I52" s="187">
        <f>SUM('[1]نجف آباد (جوزدان)'!I52,'[1]نجف آباد (آزادگان)'!I52,'[1]نجف آباد (حومه)'!I52)</f>
        <v>0</v>
      </c>
      <c r="J52" s="187">
        <f>SUM('[1]نجف آباد (جوزدان)'!J52,'[1]نجف آباد (آزادگان)'!J52,'[1]نجف آباد (حومه)'!J52)</f>
        <v>10800</v>
      </c>
      <c r="K52" s="187">
        <f>SUM('[1]نجف آباد (جوزدان)'!K52,'[1]نجف آباد (آزادگان)'!K52,'[1]نجف آباد (حومه)'!K52)</f>
        <v>320</v>
      </c>
      <c r="L52" s="187">
        <f>SUM('[1]نجف آباد (جوزدان)'!L52,'[1]نجف آباد (آزادگان)'!L52,'[1]نجف آباد (حومه)'!L52)</f>
        <v>30</v>
      </c>
      <c r="M52" s="205"/>
      <c r="N52" s="205"/>
      <c r="O52" s="205"/>
      <c r="P52" s="205"/>
      <c r="Q52" s="205"/>
      <c r="R52" s="205"/>
      <c r="S52" s="205"/>
      <c r="T52" s="205"/>
      <c r="U52" s="205"/>
      <c r="V52" s="205"/>
      <c r="W52" s="205"/>
      <c r="X52" s="205"/>
      <c r="Y52" s="205"/>
      <c r="Z52" s="205"/>
      <c r="AA52" s="205"/>
      <c r="AB52" s="205"/>
    </row>
    <row r="53" spans="1:28" ht="18" customHeight="1">
      <c r="A53" s="184" t="s">
        <v>148</v>
      </c>
      <c r="B53" s="179"/>
      <c r="C53" s="179"/>
      <c r="D53" s="179"/>
      <c r="E53" s="179"/>
      <c r="F53" s="179"/>
      <c r="G53" s="179"/>
      <c r="H53" s="179"/>
      <c r="I53" s="179"/>
      <c r="J53" s="179"/>
      <c r="K53" s="179"/>
      <c r="L53" s="179"/>
      <c r="M53" s="205"/>
      <c r="N53" s="205"/>
      <c r="O53" s="205"/>
      <c r="P53" s="205"/>
      <c r="Q53" s="205"/>
      <c r="R53" s="205"/>
      <c r="S53" s="205"/>
      <c r="T53" s="205"/>
      <c r="U53" s="205"/>
      <c r="V53" s="205"/>
      <c r="W53" s="205"/>
      <c r="X53" s="205"/>
      <c r="Y53" s="205"/>
      <c r="Z53" s="205"/>
      <c r="AA53" s="205"/>
      <c r="AB53" s="205"/>
    </row>
    <row r="54" spans="1:28" ht="18" customHeight="1">
      <c r="A54" s="341" t="s">
        <v>441</v>
      </c>
      <c r="B54" s="343" t="s">
        <v>150</v>
      </c>
      <c r="C54" s="344"/>
      <c r="D54" s="343" t="s">
        <v>151</v>
      </c>
      <c r="E54" s="344"/>
      <c r="F54" s="343" t="s">
        <v>152</v>
      </c>
      <c r="G54" s="344"/>
      <c r="H54" s="179"/>
      <c r="I54" s="179"/>
      <c r="J54" s="179"/>
      <c r="K54" s="179"/>
      <c r="L54" s="179"/>
      <c r="M54" s="205"/>
      <c r="N54" s="205"/>
      <c r="O54" s="205"/>
      <c r="P54" s="205"/>
      <c r="Q54" s="205"/>
      <c r="R54" s="205"/>
      <c r="S54" s="205"/>
      <c r="T54" s="205"/>
      <c r="U54" s="205"/>
      <c r="V54" s="205"/>
      <c r="W54" s="205"/>
      <c r="X54" s="205"/>
      <c r="Y54" s="205"/>
      <c r="Z54" s="205"/>
      <c r="AA54" s="205"/>
      <c r="AB54" s="205"/>
    </row>
    <row r="55" spans="1:28" ht="18" customHeight="1">
      <c r="A55" s="342"/>
      <c r="B55" s="197" t="s">
        <v>153</v>
      </c>
      <c r="C55" s="197" t="s">
        <v>154</v>
      </c>
      <c r="D55" s="197" t="s">
        <v>153</v>
      </c>
      <c r="E55" s="197" t="s">
        <v>154</v>
      </c>
      <c r="F55" s="197" t="s">
        <v>153</v>
      </c>
      <c r="G55" s="197" t="s">
        <v>154</v>
      </c>
      <c r="H55" s="179"/>
      <c r="I55" s="179"/>
      <c r="J55" s="179"/>
      <c r="K55" s="179"/>
      <c r="L55" s="179"/>
      <c r="M55" s="205"/>
      <c r="N55" s="205"/>
      <c r="O55" s="205"/>
      <c r="P55" s="205"/>
      <c r="Q55" s="205"/>
      <c r="R55" s="205"/>
      <c r="S55" s="205"/>
      <c r="T55" s="205"/>
      <c r="U55" s="205"/>
      <c r="V55" s="205"/>
      <c r="W55" s="205"/>
      <c r="X55" s="205"/>
      <c r="Y55" s="205"/>
      <c r="Z55" s="205"/>
      <c r="AA55" s="205"/>
      <c r="AB55" s="205"/>
    </row>
    <row r="56" spans="1:28" ht="18" customHeight="1">
      <c r="A56" s="193" t="s">
        <v>96</v>
      </c>
      <c r="B56" s="187">
        <f>COUNTA('[1]نجف آباد (جوزدان)'!B56:B80)+COUNTA('[1]نجف آباد (آزادگان)'!B56:B80)+COUNTA('[1]نجف آباد (حومه)'!B56:B80)</f>
        <v>12</v>
      </c>
      <c r="C56" s="187">
        <f>COUNTA('[1]نجف آباد (جوزدان)'!C56:C80)+COUNTA('[1]نجف آباد (آزادگان)'!C56:C80)+COUNTA('[1]نجف آباد (حومه)'!C56:C80)</f>
        <v>20</v>
      </c>
      <c r="D56" s="187">
        <f>COUNTA('[1]نجف آباد (جوزدان)'!D56:D80)+COUNTA('[1]نجف آباد (آزادگان)'!D56:D80)+COUNTA('[1]نجف آباد (حومه)'!D56:D80)</f>
        <v>11</v>
      </c>
      <c r="E56" s="187">
        <f>COUNTA('[1]نجف آباد (جوزدان)'!E56:E80)+COUNTA('[1]نجف آباد (آزادگان)'!E56:E80)+COUNTA('[1]نجف آباد (حومه)'!E56:E80)</f>
        <v>13</v>
      </c>
      <c r="F56" s="187">
        <f>COUNTA('[1]نجف آباد (جوزدان)'!F56:F80)+COUNTA('[1]نجف آباد (آزادگان)'!F56:F80)+COUNTA('[1]نجف آباد (حومه)'!F56:F80)</f>
        <v>13</v>
      </c>
      <c r="G56" s="187">
        <f>COUNTA('[1]نجف آباد (جوزدان)'!G56:G80)+COUNTA('[1]نجف آباد (آزادگان)'!G56:G80)+COUNTA('[1]نجف آباد (حومه)'!G56:G80)</f>
        <v>9</v>
      </c>
      <c r="H56" s="179"/>
      <c r="I56" s="179"/>
      <c r="J56" s="179"/>
      <c r="K56" s="179"/>
      <c r="L56" s="179"/>
      <c r="M56" s="205"/>
      <c r="N56" s="205"/>
      <c r="O56" s="205"/>
      <c r="P56" s="205"/>
      <c r="Q56" s="205"/>
      <c r="R56" s="205"/>
      <c r="S56" s="205"/>
      <c r="T56" s="205"/>
      <c r="U56" s="205"/>
      <c r="V56" s="205"/>
      <c r="W56" s="205"/>
      <c r="X56" s="205"/>
      <c r="Y56" s="205"/>
      <c r="Z56" s="205"/>
      <c r="AA56" s="205"/>
      <c r="AB56" s="205"/>
    </row>
    <row r="57" spans="1:28" ht="18" customHeight="1">
      <c r="A57" s="206" t="s">
        <v>67</v>
      </c>
      <c r="B57" s="345">
        <f>SUM(B56:G56)</f>
        <v>78</v>
      </c>
      <c r="C57" s="346"/>
      <c r="D57" s="346"/>
      <c r="E57" s="346"/>
      <c r="F57" s="346"/>
      <c r="G57" s="347"/>
      <c r="H57" s="179"/>
      <c r="I57" s="179"/>
      <c r="J57" s="179"/>
      <c r="K57" s="179"/>
      <c r="L57" s="179"/>
      <c r="M57" s="205"/>
      <c r="N57" s="205"/>
      <c r="O57" s="205"/>
      <c r="P57" s="205"/>
      <c r="Q57" s="205"/>
      <c r="R57" s="205"/>
      <c r="S57" s="205"/>
      <c r="T57" s="205"/>
      <c r="U57" s="205"/>
      <c r="V57" s="205"/>
      <c r="W57" s="205"/>
      <c r="X57" s="205"/>
      <c r="Y57" s="205"/>
      <c r="Z57" s="205"/>
      <c r="AA57" s="205"/>
      <c r="AB57" s="205"/>
    </row>
    <row r="58" spans="1:48" ht="18" customHeight="1">
      <c r="A58" s="184" t="s">
        <v>198</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5"/>
      <c r="AD58" s="175"/>
      <c r="AE58" s="175"/>
      <c r="AF58" s="175"/>
      <c r="AG58" s="175"/>
      <c r="AH58" s="175"/>
      <c r="AI58" s="175"/>
      <c r="AJ58" s="175"/>
      <c r="AK58" s="175"/>
      <c r="AL58" s="175"/>
      <c r="AM58" s="175"/>
      <c r="AN58" s="175"/>
      <c r="AO58" s="175"/>
      <c r="AP58" s="175"/>
      <c r="AQ58" s="175"/>
      <c r="AR58" s="175"/>
      <c r="AS58" s="175"/>
      <c r="AT58" s="175"/>
      <c r="AU58" s="175"/>
      <c r="AV58" s="175"/>
    </row>
    <row r="59" spans="1:48" ht="18" customHeight="1">
      <c r="A59" s="207" t="s">
        <v>149</v>
      </c>
      <c r="B59" s="207" t="s">
        <v>199</v>
      </c>
      <c r="C59" s="207" t="s">
        <v>96</v>
      </c>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5"/>
      <c r="AD59" s="175"/>
      <c r="AE59" s="175"/>
      <c r="AF59" s="175"/>
      <c r="AG59" s="175"/>
      <c r="AH59" s="175"/>
      <c r="AI59" s="175"/>
      <c r="AJ59" s="175"/>
      <c r="AK59" s="175"/>
      <c r="AL59" s="175"/>
      <c r="AM59" s="175"/>
      <c r="AN59" s="175"/>
      <c r="AO59" s="175"/>
      <c r="AP59" s="175"/>
      <c r="AQ59" s="175"/>
      <c r="AR59" s="175"/>
      <c r="AS59" s="175"/>
      <c r="AT59" s="175"/>
      <c r="AU59" s="175"/>
      <c r="AV59" s="175"/>
    </row>
    <row r="60" spans="1:48" ht="18" customHeight="1">
      <c r="A60" s="193">
        <v>1</v>
      </c>
      <c r="B60" s="193" t="s">
        <v>544</v>
      </c>
      <c r="C60" s="193">
        <v>0</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5"/>
      <c r="AD60" s="175"/>
      <c r="AE60" s="175"/>
      <c r="AF60" s="175"/>
      <c r="AG60" s="175"/>
      <c r="AH60" s="175"/>
      <c r="AI60" s="175"/>
      <c r="AJ60" s="175"/>
      <c r="AK60" s="175"/>
      <c r="AL60" s="175"/>
      <c r="AM60" s="175"/>
      <c r="AN60" s="175"/>
      <c r="AO60" s="175"/>
      <c r="AP60" s="175"/>
      <c r="AQ60" s="175"/>
      <c r="AR60" s="175"/>
      <c r="AS60" s="175"/>
      <c r="AT60" s="175"/>
      <c r="AU60" s="175"/>
      <c r="AV60" s="175"/>
    </row>
    <row r="61" spans="1:48" ht="18" customHeight="1">
      <c r="A61" s="193">
        <v>2</v>
      </c>
      <c r="B61" s="193" t="s">
        <v>545</v>
      </c>
      <c r="C61" s="193">
        <v>2</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5"/>
      <c r="AD61" s="175"/>
      <c r="AE61" s="175"/>
      <c r="AF61" s="175"/>
      <c r="AG61" s="175"/>
      <c r="AH61" s="175"/>
      <c r="AI61" s="175"/>
      <c r="AJ61" s="175"/>
      <c r="AK61" s="175"/>
      <c r="AL61" s="175"/>
      <c r="AM61" s="175"/>
      <c r="AN61" s="175"/>
      <c r="AO61" s="175"/>
      <c r="AP61" s="175"/>
      <c r="AQ61" s="175"/>
      <c r="AR61" s="175"/>
      <c r="AS61" s="175"/>
      <c r="AT61" s="175"/>
      <c r="AU61" s="175"/>
      <c r="AV61" s="175"/>
    </row>
    <row r="62" spans="1:48" ht="18" customHeight="1">
      <c r="A62" s="193">
        <v>3</v>
      </c>
      <c r="B62" s="193" t="s">
        <v>67</v>
      </c>
      <c r="C62" s="193">
        <v>2</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5"/>
      <c r="AD62" s="175"/>
      <c r="AE62" s="175"/>
      <c r="AF62" s="175"/>
      <c r="AG62" s="175"/>
      <c r="AH62" s="175"/>
      <c r="AI62" s="175"/>
      <c r="AJ62" s="175"/>
      <c r="AK62" s="175"/>
      <c r="AL62" s="175"/>
      <c r="AM62" s="175"/>
      <c r="AN62" s="175"/>
      <c r="AO62" s="175"/>
      <c r="AP62" s="175"/>
      <c r="AQ62" s="175"/>
      <c r="AR62" s="175"/>
      <c r="AS62" s="175"/>
      <c r="AT62" s="175"/>
      <c r="AU62" s="175"/>
      <c r="AV62" s="175"/>
    </row>
    <row r="63" spans="1:48" ht="18" customHeight="1">
      <c r="A63" s="184" t="s">
        <v>205</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5"/>
      <c r="AD63" s="175"/>
      <c r="AE63" s="175"/>
      <c r="AF63" s="175"/>
      <c r="AG63" s="175"/>
      <c r="AH63" s="175"/>
      <c r="AI63" s="175"/>
      <c r="AJ63" s="175"/>
      <c r="AK63" s="175"/>
      <c r="AL63" s="175"/>
      <c r="AM63" s="175"/>
      <c r="AN63" s="175"/>
      <c r="AO63" s="175"/>
      <c r="AP63" s="175"/>
      <c r="AQ63" s="175"/>
      <c r="AR63" s="175"/>
      <c r="AS63" s="175"/>
      <c r="AT63" s="175"/>
      <c r="AU63" s="175"/>
      <c r="AV63" s="175"/>
    </row>
    <row r="64" spans="1:48" ht="18" customHeight="1">
      <c r="A64" s="343" t="s">
        <v>206</v>
      </c>
      <c r="B64" s="348"/>
      <c r="C64" s="348"/>
      <c r="D64" s="344"/>
      <c r="E64" s="343" t="s">
        <v>207</v>
      </c>
      <c r="F64" s="348"/>
      <c r="G64" s="348"/>
      <c r="H64" s="344"/>
      <c r="I64" s="179"/>
      <c r="J64" s="179"/>
      <c r="K64" s="179"/>
      <c r="L64" s="179"/>
      <c r="M64" s="179"/>
      <c r="N64" s="179"/>
      <c r="O64" s="179"/>
      <c r="P64" s="179"/>
      <c r="Q64" s="179"/>
      <c r="R64" s="179"/>
      <c r="S64" s="179"/>
      <c r="T64" s="179"/>
      <c r="U64" s="179"/>
      <c r="V64" s="179"/>
      <c r="W64" s="179"/>
      <c r="X64" s="179"/>
      <c r="Y64" s="179"/>
      <c r="Z64" s="179"/>
      <c r="AA64" s="179"/>
      <c r="AB64" s="179"/>
      <c r="AC64" s="175"/>
      <c r="AD64" s="175"/>
      <c r="AE64" s="175"/>
      <c r="AF64" s="175"/>
      <c r="AG64" s="175"/>
      <c r="AH64" s="175"/>
      <c r="AI64" s="175"/>
      <c r="AJ64" s="175"/>
      <c r="AK64" s="175"/>
      <c r="AL64" s="175"/>
      <c r="AM64" s="175"/>
      <c r="AN64" s="175"/>
      <c r="AO64" s="175"/>
      <c r="AP64" s="175"/>
      <c r="AQ64" s="175"/>
      <c r="AR64" s="175"/>
      <c r="AS64" s="175"/>
      <c r="AT64" s="175"/>
      <c r="AU64" s="175"/>
      <c r="AV64" s="175"/>
    </row>
    <row r="65" spans="1:48" ht="18" customHeight="1">
      <c r="A65" s="188" t="s">
        <v>208</v>
      </c>
      <c r="B65" s="188" t="s">
        <v>209</v>
      </c>
      <c r="C65" s="188" t="s">
        <v>210</v>
      </c>
      <c r="D65" s="188" t="s">
        <v>211</v>
      </c>
      <c r="E65" s="188" t="s">
        <v>212</v>
      </c>
      <c r="F65" s="188" t="s">
        <v>213</v>
      </c>
      <c r="G65" s="188" t="s">
        <v>214</v>
      </c>
      <c r="H65" s="208" t="s">
        <v>215</v>
      </c>
      <c r="I65" s="179"/>
      <c r="J65" s="179"/>
      <c r="K65" s="179"/>
      <c r="L65" s="179"/>
      <c r="M65" s="179"/>
      <c r="N65" s="179"/>
      <c r="O65" s="179"/>
      <c r="P65" s="179"/>
      <c r="Q65" s="179"/>
      <c r="R65" s="179"/>
      <c r="S65" s="179"/>
      <c r="T65" s="179"/>
      <c r="U65" s="179"/>
      <c r="V65" s="179"/>
      <c r="W65" s="179"/>
      <c r="X65" s="179"/>
      <c r="Y65" s="179"/>
      <c r="Z65" s="179"/>
      <c r="AA65" s="179"/>
      <c r="AB65" s="179"/>
      <c r="AC65" s="175"/>
      <c r="AD65" s="175"/>
      <c r="AE65" s="175"/>
      <c r="AF65" s="175"/>
      <c r="AG65" s="175"/>
      <c r="AH65" s="175"/>
      <c r="AI65" s="175"/>
      <c r="AJ65" s="175"/>
      <c r="AK65" s="175"/>
      <c r="AL65" s="175"/>
      <c r="AM65" s="175"/>
      <c r="AN65" s="175"/>
      <c r="AO65" s="175"/>
      <c r="AP65" s="175"/>
      <c r="AQ65" s="175"/>
      <c r="AR65" s="175"/>
      <c r="AS65" s="175"/>
      <c r="AT65" s="175"/>
      <c r="AU65" s="175"/>
      <c r="AV65" s="175"/>
    </row>
    <row r="66" spans="1:48" ht="18" customHeight="1">
      <c r="A66" s="187">
        <f>SUM('[1]نجف آباد (جوزدان)'!A101,'[1]نجف آباد (آزادگان)'!A101,'[1]نجف آباد (حومه)'!A101)</f>
        <v>3240</v>
      </c>
      <c r="B66" s="187">
        <f>SUM('[1]نجف آباد (جوزدان)'!B101,'[1]نجف آباد (آزادگان)'!B101,'[1]نجف آباد (حومه)'!B101)</f>
        <v>1950</v>
      </c>
      <c r="C66" s="187">
        <f>SUM('[1]نجف آباد (جوزدان)'!C101,'[1]نجف آباد (آزادگان)'!C101,'[1]نجف آباد (حومه)'!C101)</f>
        <v>940</v>
      </c>
      <c r="D66" s="187">
        <f>SUM('[1]نجف آباد (جوزدان)'!D101,'[1]نجف آباد (آزادگان)'!D101,'[1]نجف آباد (حومه)'!D101)</f>
        <v>120</v>
      </c>
      <c r="E66" s="187">
        <f>SUM('[1]نجف آباد (جوزدان)'!E101,'[1]نجف آباد (آزادگان)'!E101,'[1]نجف آباد (حومه)'!E101)</f>
        <v>580</v>
      </c>
      <c r="F66" s="187">
        <f>SUM('[1]نجف آباد (جوزدان)'!F101,'[1]نجف آباد (آزادگان)'!F101,'[1]نجف آباد (حومه)'!F101)</f>
        <v>180</v>
      </c>
      <c r="G66" s="187">
        <f>SUM('[1]نجف آباد (جوزدان)'!G101,'[1]نجف آباد (آزادگان)'!G101,'[1]نجف آباد (حومه)'!G101)</f>
        <v>80</v>
      </c>
      <c r="H66" s="187">
        <f>SUM('[1]نجف آباد (جوزدان)'!H101,'[1]نجف آباد (آزادگان)'!H101,'[1]نجف آباد (حومه)'!H101)</f>
        <v>0</v>
      </c>
      <c r="I66" s="179"/>
      <c r="J66" s="179"/>
      <c r="K66" s="179"/>
      <c r="L66" s="179"/>
      <c r="M66" s="179"/>
      <c r="N66" s="179"/>
      <c r="O66" s="179"/>
      <c r="P66" s="179"/>
      <c r="Q66" s="179"/>
      <c r="R66" s="179"/>
      <c r="S66" s="179"/>
      <c r="T66" s="179"/>
      <c r="U66" s="179"/>
      <c r="V66" s="179"/>
      <c r="W66" s="179"/>
      <c r="X66" s="179"/>
      <c r="Y66" s="179"/>
      <c r="Z66" s="179"/>
      <c r="AA66" s="179"/>
      <c r="AB66" s="179"/>
      <c r="AC66" s="175"/>
      <c r="AD66" s="175"/>
      <c r="AE66" s="175"/>
      <c r="AF66" s="175"/>
      <c r="AG66" s="175"/>
      <c r="AH66" s="175"/>
      <c r="AI66" s="175"/>
      <c r="AJ66" s="175"/>
      <c r="AK66" s="175"/>
      <c r="AL66" s="175"/>
      <c r="AM66" s="175"/>
      <c r="AN66" s="175"/>
      <c r="AO66" s="175"/>
      <c r="AP66" s="175"/>
      <c r="AQ66" s="175"/>
      <c r="AR66" s="175"/>
      <c r="AS66" s="175"/>
      <c r="AT66" s="175"/>
      <c r="AU66" s="175"/>
      <c r="AV66" s="175"/>
    </row>
    <row r="67" spans="1:48" ht="18" customHeight="1">
      <c r="A67" s="184" t="s">
        <v>216</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5"/>
      <c r="AD67" s="175"/>
      <c r="AE67" s="175"/>
      <c r="AF67" s="175"/>
      <c r="AG67" s="175"/>
      <c r="AH67" s="175"/>
      <c r="AI67" s="175"/>
      <c r="AJ67" s="175"/>
      <c r="AK67" s="175"/>
      <c r="AL67" s="175"/>
      <c r="AM67" s="175"/>
      <c r="AN67" s="175"/>
      <c r="AO67" s="175"/>
      <c r="AP67" s="175"/>
      <c r="AQ67" s="175"/>
      <c r="AR67" s="175"/>
      <c r="AS67" s="175"/>
      <c r="AT67" s="175"/>
      <c r="AU67" s="175"/>
      <c r="AV67" s="175"/>
    </row>
    <row r="68" spans="1:48" ht="45" customHeight="1">
      <c r="A68" s="209" t="s">
        <v>546</v>
      </c>
      <c r="B68" s="209" t="s">
        <v>547</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5"/>
      <c r="AD68" s="175"/>
      <c r="AE68" s="175"/>
      <c r="AF68" s="175"/>
      <c r="AG68" s="175"/>
      <c r="AH68" s="175"/>
      <c r="AI68" s="175"/>
      <c r="AJ68" s="175"/>
      <c r="AK68" s="175"/>
      <c r="AL68" s="175"/>
      <c r="AM68" s="175"/>
      <c r="AN68" s="175"/>
      <c r="AO68" s="175"/>
      <c r="AP68" s="175"/>
      <c r="AQ68" s="175"/>
      <c r="AR68" s="175"/>
      <c r="AS68" s="175"/>
      <c r="AT68" s="175"/>
      <c r="AU68" s="175"/>
      <c r="AV68" s="175"/>
    </row>
    <row r="69" spans="1:48" ht="18" customHeight="1">
      <c r="A69" s="197">
        <f>COUNTA('[1]نجف آباد (جوزدان)'!B104:B113)+COUNTA('[1]نجف آباد (جوزدان)'!F104:F113)+COUNTA('[1]نجف آباد (آزادگان)'!B104:B113)+COUNTA('[1]نجف آباد (آزادگان)'!F104:F113)+COUNTA('[1]نجف آباد (حومه)'!B104:B113)+COUNTA('[1]نجف آباد (حومه)'!F104:F113)</f>
        <v>4</v>
      </c>
      <c r="B69" s="187">
        <f>SUM('[1]نجف آباد (جوزدان)'!C104:C113,'[1]نجف آباد (جوزدان)'!G104:G113,'[1]نجف آباد (آزادگان)'!C104:C113,'[1]نجف آباد (آزادگان)'!G104:G113,'[1]نجف آباد (حومه)'!C104:C113,'[1]نجف آباد (حومه)'!G104:G113)</f>
        <v>1120.5</v>
      </c>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5"/>
      <c r="AD69" s="175"/>
      <c r="AE69" s="175"/>
      <c r="AF69" s="175"/>
      <c r="AG69" s="175"/>
      <c r="AH69" s="175"/>
      <c r="AI69" s="175"/>
      <c r="AJ69" s="175"/>
      <c r="AK69" s="175"/>
      <c r="AL69" s="175"/>
      <c r="AM69" s="175"/>
      <c r="AN69" s="175"/>
      <c r="AO69" s="175"/>
      <c r="AP69" s="175"/>
      <c r="AQ69" s="175"/>
      <c r="AR69" s="175"/>
      <c r="AS69" s="175"/>
      <c r="AT69" s="175"/>
      <c r="AU69" s="175"/>
      <c r="AV69" s="175"/>
    </row>
    <row r="70" spans="1:48" ht="18"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1"/>
      <c r="AD70" s="211"/>
      <c r="AE70" s="211"/>
      <c r="AF70" s="211"/>
      <c r="AG70" s="211"/>
      <c r="AH70" s="211"/>
      <c r="AI70" s="211"/>
      <c r="AJ70" s="211"/>
      <c r="AK70" s="211"/>
      <c r="AL70" s="211"/>
      <c r="AM70" s="211"/>
      <c r="AN70" s="211"/>
      <c r="AO70" s="211"/>
      <c r="AP70" s="211"/>
      <c r="AQ70" s="211"/>
      <c r="AR70" s="211"/>
      <c r="AS70" s="211"/>
      <c r="AT70" s="211"/>
      <c r="AU70" s="211"/>
      <c r="AV70" s="211"/>
    </row>
    <row r="71" spans="1:48" ht="18" customHeight="1">
      <c r="A71" s="349" t="s">
        <v>220</v>
      </c>
      <c r="B71" s="349"/>
      <c r="C71" s="349"/>
      <c r="D71" s="179"/>
      <c r="E71" s="179"/>
      <c r="F71" s="179"/>
      <c r="G71" s="179"/>
      <c r="H71" s="179"/>
      <c r="I71" s="179"/>
      <c r="J71" s="179"/>
      <c r="K71" s="183"/>
      <c r="L71" s="183"/>
      <c r="M71" s="183"/>
      <c r="N71" s="183"/>
      <c r="O71" s="183"/>
      <c r="P71" s="183"/>
      <c r="Q71" s="183"/>
      <c r="R71" s="183"/>
      <c r="S71" s="183"/>
      <c r="T71" s="183"/>
      <c r="U71" s="183"/>
      <c r="V71" s="183"/>
      <c r="W71" s="183"/>
      <c r="X71" s="183"/>
      <c r="Y71" s="183"/>
      <c r="Z71" s="183"/>
      <c r="AA71" s="183"/>
      <c r="AB71" s="183"/>
      <c r="AC71" s="212"/>
      <c r="AD71" s="212"/>
      <c r="AE71" s="212"/>
      <c r="AF71" s="212"/>
      <c r="AG71" s="212"/>
      <c r="AH71" s="212"/>
      <c r="AI71" s="212"/>
      <c r="AJ71" s="212"/>
      <c r="AK71" s="212"/>
      <c r="AL71" s="212"/>
      <c r="AM71" s="212"/>
      <c r="AN71" s="212"/>
      <c r="AO71" s="212"/>
      <c r="AP71" s="212"/>
      <c r="AQ71" s="212"/>
      <c r="AR71" s="212"/>
      <c r="AS71" s="212"/>
      <c r="AT71" s="212"/>
      <c r="AU71" s="212"/>
      <c r="AV71" s="212"/>
    </row>
    <row r="72" spans="1:48" ht="18" customHeight="1">
      <c r="A72" s="350" t="s">
        <v>221</v>
      </c>
      <c r="B72" s="350" t="s">
        <v>222</v>
      </c>
      <c r="C72" s="350"/>
      <c r="D72" s="350" t="s">
        <v>223</v>
      </c>
      <c r="E72" s="350"/>
      <c r="F72" s="350" t="s">
        <v>224</v>
      </c>
      <c r="G72" s="350"/>
      <c r="H72" s="351" t="s">
        <v>225</v>
      </c>
      <c r="I72" s="351" t="s">
        <v>226</v>
      </c>
      <c r="J72" s="350" t="s">
        <v>227</v>
      </c>
      <c r="K72" s="183"/>
      <c r="L72" s="183"/>
      <c r="M72" s="183"/>
      <c r="N72" s="183"/>
      <c r="O72" s="183"/>
      <c r="P72" s="183"/>
      <c r="Q72" s="183"/>
      <c r="R72" s="183"/>
      <c r="S72" s="183"/>
      <c r="T72" s="183"/>
      <c r="U72" s="183"/>
      <c r="V72" s="183"/>
      <c r="W72" s="183"/>
      <c r="X72" s="183"/>
      <c r="Y72" s="183"/>
      <c r="Z72" s="183"/>
      <c r="AA72" s="183"/>
      <c r="AB72" s="183"/>
      <c r="AC72" s="212"/>
      <c r="AD72" s="212"/>
      <c r="AE72" s="212"/>
      <c r="AF72" s="212"/>
      <c r="AG72" s="212"/>
      <c r="AH72" s="212"/>
      <c r="AI72" s="212"/>
      <c r="AJ72" s="212"/>
      <c r="AK72" s="212"/>
      <c r="AL72" s="212"/>
      <c r="AM72" s="212"/>
      <c r="AN72" s="212"/>
      <c r="AO72" s="212"/>
      <c r="AP72" s="212"/>
      <c r="AQ72" s="212"/>
      <c r="AR72" s="212"/>
      <c r="AS72" s="212"/>
      <c r="AT72" s="212"/>
      <c r="AU72" s="212"/>
      <c r="AV72" s="212"/>
    </row>
    <row r="73" spans="1:48" ht="18" customHeight="1">
      <c r="A73" s="350"/>
      <c r="B73" s="213" t="s">
        <v>96</v>
      </c>
      <c r="C73" s="213" t="s">
        <v>228</v>
      </c>
      <c r="D73" s="213" t="s">
        <v>96</v>
      </c>
      <c r="E73" s="213" t="s">
        <v>228</v>
      </c>
      <c r="F73" s="213" t="s">
        <v>96</v>
      </c>
      <c r="G73" s="213" t="s">
        <v>228</v>
      </c>
      <c r="H73" s="351"/>
      <c r="I73" s="351"/>
      <c r="J73" s="350"/>
      <c r="K73" s="183"/>
      <c r="L73" s="183"/>
      <c r="M73" s="183"/>
      <c r="N73" s="183"/>
      <c r="O73" s="183"/>
      <c r="P73" s="183"/>
      <c r="Q73" s="183"/>
      <c r="R73" s="183"/>
      <c r="S73" s="183"/>
      <c r="T73" s="183"/>
      <c r="U73" s="183"/>
      <c r="V73" s="183"/>
      <c r="W73" s="183"/>
      <c r="X73" s="183"/>
      <c r="Y73" s="183"/>
      <c r="Z73" s="183"/>
      <c r="AA73" s="183"/>
      <c r="AB73" s="183"/>
      <c r="AC73" s="212"/>
      <c r="AD73" s="212"/>
      <c r="AE73" s="212"/>
      <c r="AF73" s="212"/>
      <c r="AG73" s="212"/>
      <c r="AH73" s="212"/>
      <c r="AI73" s="212"/>
      <c r="AJ73" s="212"/>
      <c r="AK73" s="212"/>
      <c r="AL73" s="212"/>
      <c r="AM73" s="212"/>
      <c r="AN73" s="212"/>
      <c r="AO73" s="212"/>
      <c r="AP73" s="212"/>
      <c r="AQ73" s="212"/>
      <c r="AR73" s="212"/>
      <c r="AS73" s="212"/>
      <c r="AT73" s="212"/>
      <c r="AU73" s="212"/>
      <c r="AV73" s="212"/>
    </row>
    <row r="74" spans="1:48" ht="18" customHeight="1">
      <c r="A74" s="214" t="s">
        <v>229</v>
      </c>
      <c r="B74" s="215">
        <f>SUM('[1]نجف آباد (جوزدان)'!B118,'[1]نجف آباد (آزادگان)'!B118,'[1]نجف آباد (حومه)'!B118)</f>
        <v>38</v>
      </c>
      <c r="C74" s="215">
        <f>SUM('[1]نجف آباد (جوزدان)'!C118,'[1]نجف آباد (آزادگان)'!C118,'[1]نجف آباد (حومه)'!C118)</f>
        <v>9380</v>
      </c>
      <c r="D74" s="215">
        <f>SUM('[1]نجف آباد (جوزدان)'!D118,'[1]نجف آباد (آزادگان)'!D118,'[1]نجف آباد (حومه)'!D118)</f>
        <v>234</v>
      </c>
      <c r="E74" s="215">
        <f>SUM('[1]نجف آباد (جوزدان)'!E118,'[1]نجف آباد (آزادگان)'!E118,'[1]نجف آباد (حومه)'!E118)</f>
        <v>5548</v>
      </c>
      <c r="F74" s="215">
        <f>SUM('[1]نجف آباد (جوزدان)'!F118,'[1]نجف آباد (آزادگان)'!F118,'[1]نجف آباد (حومه)'!F118)</f>
        <v>231</v>
      </c>
      <c r="G74" s="215">
        <f>SUM('[1]نجف آباد (جوزدان)'!G118,'[1]نجف آباد (آزادگان)'!G118,'[1]نجف آباد (حومه)'!G118)</f>
        <v>5328</v>
      </c>
      <c r="H74" s="215">
        <f>SUM('[1]نجف آباد (جوزدان)'!H118,'[1]نجف آباد (آزادگان)'!H118,'[1]نجف آباد (حومه)'!H118)</f>
        <v>9700</v>
      </c>
      <c r="I74" s="215">
        <f>SUM('[1]نجف آباد (جوزدان)'!I118,'[1]نجف آباد (آزادگان)'!I118,'[1]نجف آباد (حومه)'!I118)</f>
        <v>130870</v>
      </c>
      <c r="J74" s="215"/>
      <c r="K74" s="183"/>
      <c r="L74" s="183"/>
      <c r="M74" s="183"/>
      <c r="N74" s="183"/>
      <c r="O74" s="183"/>
      <c r="P74" s="183"/>
      <c r="Q74" s="183"/>
      <c r="R74" s="183"/>
      <c r="S74" s="183"/>
      <c r="T74" s="183"/>
      <c r="U74" s="183"/>
      <c r="V74" s="183"/>
      <c r="W74" s="183"/>
      <c r="X74" s="183"/>
      <c r="Y74" s="183"/>
      <c r="Z74" s="183"/>
      <c r="AA74" s="183"/>
      <c r="AB74" s="183"/>
      <c r="AC74" s="212"/>
      <c r="AD74" s="212"/>
      <c r="AE74" s="212"/>
      <c r="AF74" s="212"/>
      <c r="AG74" s="212"/>
      <c r="AH74" s="212"/>
      <c r="AI74" s="212"/>
      <c r="AJ74" s="212"/>
      <c r="AK74" s="212"/>
      <c r="AL74" s="212"/>
      <c r="AM74" s="212"/>
      <c r="AN74" s="212"/>
      <c r="AO74" s="212"/>
      <c r="AP74" s="212"/>
      <c r="AQ74" s="212"/>
      <c r="AR74" s="212"/>
      <c r="AS74" s="212"/>
      <c r="AT74" s="212"/>
      <c r="AU74" s="212"/>
      <c r="AV74" s="212"/>
    </row>
    <row r="75" spans="1:48" ht="18"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212"/>
      <c r="AD75" s="212"/>
      <c r="AE75" s="212"/>
      <c r="AF75" s="212"/>
      <c r="AG75" s="212"/>
      <c r="AH75" s="212"/>
      <c r="AI75" s="212"/>
      <c r="AJ75" s="212"/>
      <c r="AK75" s="212"/>
      <c r="AL75" s="212"/>
      <c r="AM75" s="212"/>
      <c r="AN75" s="212"/>
      <c r="AO75" s="212"/>
      <c r="AP75" s="212"/>
      <c r="AQ75" s="212"/>
      <c r="AR75" s="212"/>
      <c r="AS75" s="212"/>
      <c r="AT75" s="212"/>
      <c r="AU75" s="212"/>
      <c r="AV75" s="212"/>
    </row>
    <row r="76" spans="1:48" ht="18" customHeight="1">
      <c r="A76" s="350" t="s">
        <v>221</v>
      </c>
      <c r="B76" s="350" t="s">
        <v>222</v>
      </c>
      <c r="C76" s="350"/>
      <c r="D76" s="350" t="s">
        <v>223</v>
      </c>
      <c r="E76" s="350"/>
      <c r="F76" s="350" t="s">
        <v>224</v>
      </c>
      <c r="G76" s="350"/>
      <c r="H76" s="351" t="s">
        <v>225</v>
      </c>
      <c r="I76" s="351" t="s">
        <v>227</v>
      </c>
      <c r="J76" s="183"/>
      <c r="K76" s="183"/>
      <c r="L76" s="183"/>
      <c r="M76" s="183"/>
      <c r="N76" s="183"/>
      <c r="O76" s="183"/>
      <c r="P76" s="183"/>
      <c r="Q76" s="183"/>
      <c r="R76" s="183"/>
      <c r="S76" s="183"/>
      <c r="T76" s="183"/>
      <c r="U76" s="183"/>
      <c r="V76" s="183"/>
      <c r="W76" s="183"/>
      <c r="X76" s="183"/>
      <c r="Y76" s="183"/>
      <c r="Z76" s="183"/>
      <c r="AA76" s="183"/>
      <c r="AB76" s="183"/>
      <c r="AC76" s="212"/>
      <c r="AD76" s="212"/>
      <c r="AE76" s="212"/>
      <c r="AF76" s="212"/>
      <c r="AG76" s="212"/>
      <c r="AH76" s="212"/>
      <c r="AI76" s="212"/>
      <c r="AJ76" s="212"/>
      <c r="AK76" s="212"/>
      <c r="AL76" s="212"/>
      <c r="AM76" s="212"/>
      <c r="AN76" s="212"/>
      <c r="AO76" s="212"/>
      <c r="AP76" s="212"/>
      <c r="AQ76" s="212"/>
      <c r="AR76" s="212"/>
      <c r="AS76" s="212"/>
      <c r="AT76" s="212"/>
      <c r="AU76" s="212"/>
      <c r="AV76" s="212"/>
    </row>
    <row r="77" spans="1:48" ht="18" customHeight="1">
      <c r="A77" s="350"/>
      <c r="B77" s="213" t="s">
        <v>96</v>
      </c>
      <c r="C77" s="213" t="s">
        <v>228</v>
      </c>
      <c r="D77" s="213" t="s">
        <v>96</v>
      </c>
      <c r="E77" s="213" t="s">
        <v>228</v>
      </c>
      <c r="F77" s="213" t="s">
        <v>96</v>
      </c>
      <c r="G77" s="213" t="s">
        <v>228</v>
      </c>
      <c r="H77" s="351"/>
      <c r="I77" s="351"/>
      <c r="J77" s="183"/>
      <c r="K77" s="183"/>
      <c r="L77" s="183"/>
      <c r="M77" s="183"/>
      <c r="N77" s="183"/>
      <c r="O77" s="183"/>
      <c r="P77" s="183"/>
      <c r="Q77" s="183"/>
      <c r="R77" s="183"/>
      <c r="S77" s="183"/>
      <c r="T77" s="183"/>
      <c r="U77" s="183"/>
      <c r="V77" s="183"/>
      <c r="W77" s="183"/>
      <c r="X77" s="183"/>
      <c r="Y77" s="183"/>
      <c r="Z77" s="183"/>
      <c r="AA77" s="183"/>
      <c r="AB77" s="183"/>
      <c r="AC77" s="212"/>
      <c r="AD77" s="212"/>
      <c r="AE77" s="212"/>
      <c r="AF77" s="212"/>
      <c r="AG77" s="212"/>
      <c r="AH77" s="212"/>
      <c r="AI77" s="212"/>
      <c r="AJ77" s="212"/>
      <c r="AK77" s="212"/>
      <c r="AL77" s="212"/>
      <c r="AM77" s="212"/>
      <c r="AN77" s="212"/>
      <c r="AO77" s="212"/>
      <c r="AP77" s="212"/>
      <c r="AQ77" s="212"/>
      <c r="AR77" s="212"/>
      <c r="AS77" s="212"/>
      <c r="AT77" s="212"/>
      <c r="AU77" s="212"/>
      <c r="AV77" s="212"/>
    </row>
    <row r="78" spans="1:48" ht="18" customHeight="1">
      <c r="A78" s="213" t="s">
        <v>230</v>
      </c>
      <c r="B78" s="216">
        <f>SUM('[1]نجف آباد (جوزدان)'!B122,'[1]نجف آباد (آزادگان)'!B122,'[1]نجف آباد (حومه)'!B122)</f>
        <v>16</v>
      </c>
      <c r="C78" s="216">
        <f>SUM('[1]نجف آباد (جوزدان)'!C122,'[1]نجف آباد (آزادگان)'!C122,'[1]نجف آباد (حومه)'!C122)</f>
        <v>785</v>
      </c>
      <c r="D78" s="216">
        <f>SUM('[1]نجف آباد (جوزدان)'!D122,'[1]نجف آباد (آزادگان)'!D122,'[1]نجف آباد (حومه)'!D122)</f>
        <v>183</v>
      </c>
      <c r="E78" s="216">
        <f>SUM('[1]نجف آباد (جوزدان)'!E122,'[1]نجف آباد (آزادگان)'!E122,'[1]نجف آباد (حومه)'!E122)</f>
        <v>11219</v>
      </c>
      <c r="F78" s="216">
        <f>SUM('[1]نجف آباد (جوزدان)'!F122,'[1]نجف آباد (آزادگان)'!F122,'[1]نجف آباد (حومه)'!F122)</f>
        <v>81</v>
      </c>
      <c r="G78" s="216">
        <f>SUM('[1]نجف آباد (جوزدان)'!G122,'[1]نجف آباد (آزادگان)'!G122,'[1]نجف آباد (حومه)'!G122)</f>
        <v>11219</v>
      </c>
      <c r="H78" s="216">
        <f>SUM('[1]نجف آباد (جوزدان)'!H122,'[1]نجف آباد (آزادگان)'!H122,'[1]نجف آباد (حومه)'!H122)</f>
        <v>7870</v>
      </c>
      <c r="I78" s="215"/>
      <c r="J78" s="183"/>
      <c r="K78" s="183"/>
      <c r="L78" s="183"/>
      <c r="M78" s="183"/>
      <c r="N78" s="183"/>
      <c r="O78" s="183"/>
      <c r="P78" s="183"/>
      <c r="Q78" s="183"/>
      <c r="R78" s="183"/>
      <c r="S78" s="183"/>
      <c r="T78" s="183"/>
      <c r="U78" s="183"/>
      <c r="V78" s="183"/>
      <c r="W78" s="183"/>
      <c r="X78" s="183"/>
      <c r="Y78" s="183"/>
      <c r="Z78" s="183"/>
      <c r="AA78" s="183"/>
      <c r="AB78" s="183"/>
      <c r="AC78" s="212"/>
      <c r="AD78" s="212"/>
      <c r="AE78" s="212"/>
      <c r="AF78" s="212"/>
      <c r="AG78" s="212"/>
      <c r="AH78" s="212"/>
      <c r="AI78" s="212"/>
      <c r="AJ78" s="212"/>
      <c r="AK78" s="212"/>
      <c r="AL78" s="212"/>
      <c r="AM78" s="212"/>
      <c r="AN78" s="212"/>
      <c r="AO78" s="212"/>
      <c r="AP78" s="212"/>
      <c r="AQ78" s="212"/>
      <c r="AR78" s="212"/>
      <c r="AS78" s="212"/>
      <c r="AT78" s="212"/>
      <c r="AU78" s="212"/>
      <c r="AV78" s="212"/>
    </row>
    <row r="79" spans="1:48" ht="18"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212"/>
      <c r="AD79" s="212"/>
      <c r="AE79" s="212"/>
      <c r="AF79" s="212"/>
      <c r="AG79" s="212"/>
      <c r="AH79" s="212"/>
      <c r="AI79" s="212"/>
      <c r="AJ79" s="212"/>
      <c r="AK79" s="212"/>
      <c r="AL79" s="212"/>
      <c r="AM79" s="212"/>
      <c r="AN79" s="212"/>
      <c r="AO79" s="212"/>
      <c r="AP79" s="212"/>
      <c r="AQ79" s="212"/>
      <c r="AR79" s="212"/>
      <c r="AS79" s="212"/>
      <c r="AT79" s="212"/>
      <c r="AU79" s="212"/>
      <c r="AV79" s="212"/>
    </row>
    <row r="80" spans="1:48" ht="18" customHeight="1">
      <c r="A80" s="350" t="s">
        <v>221</v>
      </c>
      <c r="B80" s="350" t="s">
        <v>222</v>
      </c>
      <c r="C80" s="350"/>
      <c r="D80" s="350" t="s">
        <v>223</v>
      </c>
      <c r="E80" s="350"/>
      <c r="F80" s="350" t="s">
        <v>231</v>
      </c>
      <c r="G80" s="350"/>
      <c r="H80" s="351" t="s">
        <v>225</v>
      </c>
      <c r="I80" s="351" t="s">
        <v>227</v>
      </c>
      <c r="J80" s="183"/>
      <c r="K80" s="183"/>
      <c r="L80" s="183"/>
      <c r="M80" s="183"/>
      <c r="N80" s="183"/>
      <c r="O80" s="183"/>
      <c r="P80" s="183"/>
      <c r="Q80" s="183"/>
      <c r="R80" s="183"/>
      <c r="S80" s="183"/>
      <c r="T80" s="183"/>
      <c r="U80" s="183"/>
      <c r="V80" s="183"/>
      <c r="W80" s="183"/>
      <c r="X80" s="183"/>
      <c r="Y80" s="183"/>
      <c r="Z80" s="183"/>
      <c r="AA80" s="183"/>
      <c r="AB80" s="183"/>
      <c r="AC80" s="212"/>
      <c r="AD80" s="212"/>
      <c r="AE80" s="212"/>
      <c r="AF80" s="212"/>
      <c r="AG80" s="212"/>
      <c r="AH80" s="212"/>
      <c r="AI80" s="212"/>
      <c r="AJ80" s="212"/>
      <c r="AK80" s="212"/>
      <c r="AL80" s="212"/>
      <c r="AM80" s="212"/>
      <c r="AN80" s="212"/>
      <c r="AO80" s="212"/>
      <c r="AP80" s="212"/>
      <c r="AQ80" s="212"/>
      <c r="AR80" s="212"/>
      <c r="AS80" s="212"/>
      <c r="AT80" s="212"/>
      <c r="AU80" s="212"/>
      <c r="AV80" s="212"/>
    </row>
    <row r="81" spans="1:48" ht="18" customHeight="1">
      <c r="A81" s="350"/>
      <c r="B81" s="213" t="s">
        <v>96</v>
      </c>
      <c r="C81" s="213" t="s">
        <v>228</v>
      </c>
      <c r="D81" s="213" t="s">
        <v>96</v>
      </c>
      <c r="E81" s="213" t="s">
        <v>228</v>
      </c>
      <c r="F81" s="213" t="s">
        <v>96</v>
      </c>
      <c r="G81" s="213" t="s">
        <v>228</v>
      </c>
      <c r="H81" s="351"/>
      <c r="I81" s="351"/>
      <c r="J81" s="183"/>
      <c r="K81" s="183"/>
      <c r="L81" s="183"/>
      <c r="M81" s="183"/>
      <c r="N81" s="183"/>
      <c r="O81" s="183"/>
      <c r="P81" s="183"/>
      <c r="Q81" s="183"/>
      <c r="R81" s="183"/>
      <c r="S81" s="183"/>
      <c r="T81" s="183"/>
      <c r="U81" s="183"/>
      <c r="V81" s="183"/>
      <c r="W81" s="183"/>
      <c r="X81" s="183"/>
      <c r="Y81" s="183"/>
      <c r="Z81" s="183"/>
      <c r="AA81" s="183"/>
      <c r="AB81" s="183"/>
      <c r="AC81" s="212"/>
      <c r="AD81" s="212"/>
      <c r="AE81" s="212"/>
      <c r="AF81" s="212"/>
      <c r="AG81" s="212"/>
      <c r="AH81" s="212"/>
      <c r="AI81" s="212"/>
      <c r="AJ81" s="212"/>
      <c r="AK81" s="212"/>
      <c r="AL81" s="212"/>
      <c r="AM81" s="212"/>
      <c r="AN81" s="212"/>
      <c r="AO81" s="212"/>
      <c r="AP81" s="212"/>
      <c r="AQ81" s="212"/>
      <c r="AR81" s="212"/>
      <c r="AS81" s="212"/>
      <c r="AT81" s="212"/>
      <c r="AU81" s="212"/>
      <c r="AV81" s="212"/>
    </row>
    <row r="82" spans="1:48" ht="18" customHeight="1">
      <c r="A82" s="213" t="s">
        <v>232</v>
      </c>
      <c r="B82" s="215">
        <f>SUM('[1]نجف آباد (جوزدان)'!B126,'[1]نجف آباد (آزادگان)'!B126,'[1]نجف آباد (حومه)'!B126)</f>
        <v>3</v>
      </c>
      <c r="C82" s="215">
        <f>SUM('[1]نجف آباد (جوزدان)'!C126,'[1]نجف آباد (آزادگان)'!C126,'[1]نجف آباد (حومه)'!C126)</f>
        <v>1400</v>
      </c>
      <c r="D82" s="215">
        <f>SUM('[1]نجف آباد (جوزدان)'!D126,'[1]نجف آباد (آزادگان)'!D126,'[1]نجف آباد (حومه)'!D126)</f>
        <v>225</v>
      </c>
      <c r="E82" s="215">
        <f>SUM('[1]نجف آباد (جوزدان)'!E126,'[1]نجف آباد (آزادگان)'!E126,'[1]نجف آباد (حومه)'!E126)</f>
        <v>14010</v>
      </c>
      <c r="F82" s="215">
        <f>SUM('[1]نجف آباد (جوزدان)'!F126,'[1]نجف آباد (آزادگان)'!F126,'[1]نجف آباد (حومه)'!F126)</f>
        <v>0</v>
      </c>
      <c r="G82" s="215">
        <f>SUM('[1]نجف آباد (جوزدان)'!G126,'[1]نجف آباد (آزادگان)'!G126,'[1]نجف آباد (حومه)'!G126)</f>
        <v>0</v>
      </c>
      <c r="H82" s="215">
        <f>SUM('[1]نجف آباد (جوزدان)'!H126,'[1]نجف آباد (آزادگان)'!H126,'[1]نجف آباد (حومه)'!H126)</f>
        <v>68231</v>
      </c>
      <c r="I82" s="215"/>
      <c r="J82" s="183"/>
      <c r="K82" s="183"/>
      <c r="L82" s="183"/>
      <c r="M82" s="183"/>
      <c r="N82" s="183"/>
      <c r="O82" s="183"/>
      <c r="P82" s="183"/>
      <c r="Q82" s="183"/>
      <c r="R82" s="183"/>
      <c r="S82" s="183"/>
      <c r="T82" s="183"/>
      <c r="U82" s="183"/>
      <c r="V82" s="183"/>
      <c r="W82" s="183"/>
      <c r="X82" s="183"/>
      <c r="Y82" s="183"/>
      <c r="Z82" s="183"/>
      <c r="AA82" s="183"/>
      <c r="AB82" s="183"/>
      <c r="AC82" s="212"/>
      <c r="AD82" s="212"/>
      <c r="AE82" s="212"/>
      <c r="AF82" s="212"/>
      <c r="AG82" s="212"/>
      <c r="AH82" s="212"/>
      <c r="AI82" s="212"/>
      <c r="AJ82" s="212"/>
      <c r="AK82" s="212"/>
      <c r="AL82" s="212"/>
      <c r="AM82" s="212"/>
      <c r="AN82" s="212"/>
      <c r="AO82" s="212"/>
      <c r="AP82" s="212"/>
      <c r="AQ82" s="212"/>
      <c r="AR82" s="212"/>
      <c r="AS82" s="212"/>
      <c r="AT82" s="212"/>
      <c r="AU82" s="212"/>
      <c r="AV82" s="212"/>
    </row>
    <row r="83" spans="1:48" ht="18"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212"/>
      <c r="AD83" s="212"/>
      <c r="AE83" s="212"/>
      <c r="AF83" s="212"/>
      <c r="AG83" s="212"/>
      <c r="AH83" s="212"/>
      <c r="AI83" s="212"/>
      <c r="AJ83" s="212"/>
      <c r="AK83" s="212"/>
      <c r="AL83" s="212"/>
      <c r="AM83" s="212"/>
      <c r="AN83" s="212"/>
      <c r="AO83" s="212"/>
      <c r="AP83" s="212"/>
      <c r="AQ83" s="212"/>
      <c r="AR83" s="212"/>
      <c r="AS83" s="212"/>
      <c r="AT83" s="212"/>
      <c r="AU83" s="212"/>
      <c r="AV83" s="212"/>
    </row>
    <row r="84" spans="1:48" ht="18" customHeight="1">
      <c r="A84" s="350" t="s">
        <v>221</v>
      </c>
      <c r="B84" s="350" t="s">
        <v>222</v>
      </c>
      <c r="C84" s="350"/>
      <c r="D84" s="350" t="s">
        <v>223</v>
      </c>
      <c r="E84" s="350"/>
      <c r="F84" s="350" t="s">
        <v>224</v>
      </c>
      <c r="G84" s="350"/>
      <c r="H84" s="351" t="s">
        <v>225</v>
      </c>
      <c r="I84" s="351" t="s">
        <v>226</v>
      </c>
      <c r="J84" s="351" t="s">
        <v>227</v>
      </c>
      <c r="K84" s="183"/>
      <c r="L84" s="183"/>
      <c r="M84" s="183"/>
      <c r="N84" s="183"/>
      <c r="O84" s="183"/>
      <c r="P84" s="183"/>
      <c r="Q84" s="183"/>
      <c r="R84" s="183"/>
      <c r="S84" s="183"/>
      <c r="T84" s="183"/>
      <c r="U84" s="183"/>
      <c r="V84" s="183"/>
      <c r="W84" s="183"/>
      <c r="X84" s="183"/>
      <c r="Y84" s="183"/>
      <c r="Z84" s="183"/>
      <c r="AA84" s="183"/>
      <c r="AB84" s="183"/>
      <c r="AC84" s="212"/>
      <c r="AD84" s="212"/>
      <c r="AE84" s="212"/>
      <c r="AF84" s="212"/>
      <c r="AG84" s="212"/>
      <c r="AH84" s="212"/>
      <c r="AI84" s="212"/>
      <c r="AJ84" s="212"/>
      <c r="AK84" s="212"/>
      <c r="AL84" s="212"/>
      <c r="AM84" s="212"/>
      <c r="AN84" s="212"/>
      <c r="AO84" s="212"/>
      <c r="AP84" s="212"/>
      <c r="AQ84" s="212"/>
      <c r="AR84" s="212"/>
      <c r="AS84" s="212"/>
      <c r="AT84" s="212"/>
      <c r="AU84" s="212"/>
      <c r="AV84" s="212"/>
    </row>
    <row r="85" spans="1:48" ht="18" customHeight="1">
      <c r="A85" s="350"/>
      <c r="B85" s="213" t="s">
        <v>96</v>
      </c>
      <c r="C85" s="213" t="s">
        <v>228</v>
      </c>
      <c r="D85" s="213" t="s">
        <v>96</v>
      </c>
      <c r="E85" s="213" t="s">
        <v>228</v>
      </c>
      <c r="F85" s="213" t="s">
        <v>96</v>
      </c>
      <c r="G85" s="213" t="s">
        <v>228</v>
      </c>
      <c r="H85" s="351"/>
      <c r="I85" s="351"/>
      <c r="J85" s="351"/>
      <c r="K85" s="183"/>
      <c r="L85" s="183"/>
      <c r="M85" s="183"/>
      <c r="N85" s="183"/>
      <c r="O85" s="183"/>
      <c r="P85" s="183"/>
      <c r="Q85" s="183"/>
      <c r="R85" s="183"/>
      <c r="S85" s="183"/>
      <c r="T85" s="183"/>
      <c r="U85" s="183"/>
      <c r="V85" s="183"/>
      <c r="W85" s="183"/>
      <c r="X85" s="183"/>
      <c r="Y85" s="183"/>
      <c r="Z85" s="183"/>
      <c r="AA85" s="183"/>
      <c r="AB85" s="183"/>
      <c r="AC85" s="212"/>
      <c r="AD85" s="212"/>
      <c r="AE85" s="212"/>
      <c r="AF85" s="212"/>
      <c r="AG85" s="212"/>
      <c r="AH85" s="212"/>
      <c r="AI85" s="212"/>
      <c r="AJ85" s="212"/>
      <c r="AK85" s="212"/>
      <c r="AL85" s="212"/>
      <c r="AM85" s="212"/>
      <c r="AN85" s="212"/>
      <c r="AO85" s="212"/>
      <c r="AP85" s="212"/>
      <c r="AQ85" s="212"/>
      <c r="AR85" s="212"/>
      <c r="AS85" s="212"/>
      <c r="AT85" s="212"/>
      <c r="AU85" s="212"/>
      <c r="AV85" s="212"/>
    </row>
    <row r="86" spans="1:48" ht="18" customHeight="1">
      <c r="A86" s="213" t="s">
        <v>234</v>
      </c>
      <c r="B86" s="215">
        <f>SUM('[1]نجف آباد (جوزدان)'!B130,'[1]نجف آباد (آزادگان)'!B130,'[1]نجف آباد (حومه)'!B130)</f>
        <v>10</v>
      </c>
      <c r="C86" s="215">
        <f>SUM('[1]نجف آباد (جوزدان)'!C130,'[1]نجف آباد (آزادگان)'!C130,'[1]نجف آباد (حومه)'!C130)</f>
        <v>3930</v>
      </c>
      <c r="D86" s="215">
        <f>SUM('[1]نجف آباد (جوزدان)'!D130,'[1]نجف آباد (آزادگان)'!D130,'[1]نجف آباد (حومه)'!D130)</f>
        <v>8</v>
      </c>
      <c r="E86" s="215">
        <f>SUM('[1]نجف آباد (جوزدان)'!E130,'[1]نجف آباد (آزادگان)'!E130,'[1]نجف آباد (حومه)'!E130)</f>
        <v>2236</v>
      </c>
      <c r="F86" s="215">
        <f>SUM('[1]نجف آباد (جوزدان)'!F130,'[1]نجف آباد (آزادگان)'!F130,'[1]نجف آباد (حومه)'!F130)</f>
        <v>38</v>
      </c>
      <c r="G86" s="215">
        <f>SUM('[1]نجف آباد (جوزدان)'!G130,'[1]نجف آباد (آزادگان)'!G130,'[1]نجف آباد (حومه)'!G130)</f>
        <v>6236</v>
      </c>
      <c r="H86" s="215">
        <f>SUM('[1]نجف آباد (جوزدان)'!H130,'[1]نجف آباد (آزادگان)'!H130,'[1]نجف آباد (حومه)'!H130)</f>
        <v>73600</v>
      </c>
      <c r="I86" s="215">
        <f>SUM('[1]نجف آباد (جوزدان)'!I130,'[1]نجف آباد (آزادگان)'!I130,'[1]نجف آباد (حومه)'!I130)</f>
        <v>1744</v>
      </c>
      <c r="J86" s="215"/>
      <c r="K86" s="183"/>
      <c r="L86" s="183"/>
      <c r="M86" s="183"/>
      <c r="N86" s="183"/>
      <c r="O86" s="183"/>
      <c r="P86" s="183"/>
      <c r="Q86" s="183"/>
      <c r="R86" s="183"/>
      <c r="S86" s="183"/>
      <c r="T86" s="183"/>
      <c r="U86" s="183"/>
      <c r="V86" s="183"/>
      <c r="W86" s="183"/>
      <c r="X86" s="183"/>
      <c r="Y86" s="183"/>
      <c r="Z86" s="183"/>
      <c r="AA86" s="183"/>
      <c r="AB86" s="183"/>
      <c r="AC86" s="212"/>
      <c r="AD86" s="212"/>
      <c r="AE86" s="212"/>
      <c r="AF86" s="212"/>
      <c r="AG86" s="212"/>
      <c r="AH86" s="212"/>
      <c r="AI86" s="212"/>
      <c r="AJ86" s="212"/>
      <c r="AK86" s="212"/>
      <c r="AL86" s="212"/>
      <c r="AM86" s="212"/>
      <c r="AN86" s="212"/>
      <c r="AO86" s="212"/>
      <c r="AP86" s="212"/>
      <c r="AQ86" s="212"/>
      <c r="AR86" s="212"/>
      <c r="AS86" s="212"/>
      <c r="AT86" s="212"/>
      <c r="AU86" s="212"/>
      <c r="AV86" s="212"/>
    </row>
    <row r="87" spans="1:48" ht="18"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212"/>
      <c r="AD87" s="212"/>
      <c r="AE87" s="212"/>
      <c r="AF87" s="212"/>
      <c r="AG87" s="212"/>
      <c r="AH87" s="212"/>
      <c r="AI87" s="212"/>
      <c r="AJ87" s="212"/>
      <c r="AK87" s="212"/>
      <c r="AL87" s="212"/>
      <c r="AM87" s="212"/>
      <c r="AN87" s="212"/>
      <c r="AO87" s="212"/>
      <c r="AP87" s="212"/>
      <c r="AQ87" s="212"/>
      <c r="AR87" s="212"/>
      <c r="AS87" s="212"/>
      <c r="AT87" s="212"/>
      <c r="AU87" s="212"/>
      <c r="AV87" s="212"/>
    </row>
    <row r="88" spans="1:48" ht="18" customHeight="1">
      <c r="A88" s="350" t="s">
        <v>221</v>
      </c>
      <c r="B88" s="350" t="s">
        <v>222</v>
      </c>
      <c r="C88" s="350"/>
      <c r="D88" s="350" t="s">
        <v>223</v>
      </c>
      <c r="E88" s="350"/>
      <c r="F88" s="350" t="s">
        <v>224</v>
      </c>
      <c r="G88" s="350"/>
      <c r="H88" s="351" t="s">
        <v>235</v>
      </c>
      <c r="I88" s="351" t="s">
        <v>226</v>
      </c>
      <c r="J88" s="350" t="s">
        <v>227</v>
      </c>
      <c r="K88" s="183"/>
      <c r="L88" s="183"/>
      <c r="M88" s="183"/>
      <c r="N88" s="183"/>
      <c r="O88" s="183"/>
      <c r="P88" s="183"/>
      <c r="Q88" s="183"/>
      <c r="R88" s="183"/>
      <c r="S88" s="183"/>
      <c r="T88" s="183"/>
      <c r="U88" s="183"/>
      <c r="V88" s="183"/>
      <c r="W88" s="183"/>
      <c r="X88" s="183"/>
      <c r="Y88" s="183"/>
      <c r="Z88" s="183"/>
      <c r="AA88" s="183"/>
      <c r="AB88" s="183"/>
      <c r="AC88" s="212"/>
      <c r="AD88" s="212"/>
      <c r="AE88" s="212"/>
      <c r="AF88" s="212"/>
      <c r="AG88" s="212"/>
      <c r="AH88" s="212"/>
      <c r="AI88" s="212"/>
      <c r="AJ88" s="212"/>
      <c r="AK88" s="212"/>
      <c r="AL88" s="212"/>
      <c r="AM88" s="212"/>
      <c r="AN88" s="212"/>
      <c r="AO88" s="212"/>
      <c r="AP88" s="212"/>
      <c r="AQ88" s="212"/>
      <c r="AR88" s="212"/>
      <c r="AS88" s="212"/>
      <c r="AT88" s="212"/>
      <c r="AU88" s="212"/>
      <c r="AV88" s="212"/>
    </row>
    <row r="89" spans="1:48" ht="18" customHeight="1">
      <c r="A89" s="350"/>
      <c r="B89" s="213" t="s">
        <v>96</v>
      </c>
      <c r="C89" s="213" t="s">
        <v>228</v>
      </c>
      <c r="D89" s="213" t="s">
        <v>96</v>
      </c>
      <c r="E89" s="213" t="s">
        <v>228</v>
      </c>
      <c r="F89" s="213" t="s">
        <v>96</v>
      </c>
      <c r="G89" s="213" t="s">
        <v>228</v>
      </c>
      <c r="H89" s="351"/>
      <c r="I89" s="351"/>
      <c r="J89" s="350"/>
      <c r="K89" s="183"/>
      <c r="L89" s="183"/>
      <c r="M89" s="183"/>
      <c r="N89" s="183"/>
      <c r="O89" s="183"/>
      <c r="P89" s="183"/>
      <c r="Q89" s="183"/>
      <c r="R89" s="183"/>
      <c r="S89" s="183"/>
      <c r="T89" s="183"/>
      <c r="U89" s="183"/>
      <c r="V89" s="183"/>
      <c r="W89" s="183"/>
      <c r="X89" s="183"/>
      <c r="Y89" s="183"/>
      <c r="Z89" s="183"/>
      <c r="AA89" s="183"/>
      <c r="AB89" s="183"/>
      <c r="AC89" s="212"/>
      <c r="AD89" s="212"/>
      <c r="AE89" s="212"/>
      <c r="AF89" s="212"/>
      <c r="AG89" s="212"/>
      <c r="AH89" s="212"/>
      <c r="AI89" s="212"/>
      <c r="AJ89" s="212"/>
      <c r="AK89" s="212"/>
      <c r="AL89" s="212"/>
      <c r="AM89" s="212"/>
      <c r="AN89" s="212"/>
      <c r="AO89" s="212"/>
      <c r="AP89" s="212"/>
      <c r="AQ89" s="212"/>
      <c r="AR89" s="212"/>
      <c r="AS89" s="212"/>
      <c r="AT89" s="212"/>
      <c r="AU89" s="212"/>
      <c r="AV89" s="212"/>
    </row>
    <row r="90" spans="1:48" ht="18" customHeight="1">
      <c r="A90" s="213" t="s">
        <v>236</v>
      </c>
      <c r="B90" s="215">
        <f>SUM('[1]نجف آباد (جوزدان)'!B134,'[1]نجف آباد (آزادگان)'!B134,'[1]نجف آباد (حومه)'!B134)</f>
        <v>3</v>
      </c>
      <c r="C90" s="215">
        <f>SUM('[1]نجف آباد (جوزدان)'!C134,'[1]نجف آباد (آزادگان)'!C134,'[1]نجف آباد (حومه)'!C134)</f>
        <v>217</v>
      </c>
      <c r="D90" s="215">
        <f>SUM('[1]نجف آباد (جوزدان)'!D134,'[1]نجف آباد (آزادگان)'!D134,'[1]نجف آباد (حومه)'!D134)</f>
        <v>2</v>
      </c>
      <c r="E90" s="215">
        <f>SUM('[1]نجف آباد (جوزدان)'!E134,'[1]نجف آباد (آزادگان)'!E134,'[1]نجف آباد (حومه)'!E134)</f>
        <v>175</v>
      </c>
      <c r="F90" s="215">
        <f>SUM('[1]نجف آباد (جوزدان)'!F134,'[1]نجف آباد (آزادگان)'!F134,'[1]نجف آباد (حومه)'!F134)</f>
        <v>1</v>
      </c>
      <c r="G90" s="215">
        <f>SUM('[1]نجف آباد (جوزدان)'!G134,'[1]نجف آباد (آزادگان)'!G134,'[1]نجف آباد (حومه)'!G134)</f>
        <v>100</v>
      </c>
      <c r="H90" s="215">
        <f>SUM('[1]نجف آباد (جوزدان)'!H134,'[1]نجف آباد (آزادگان)'!H134,'[1]نجف آباد (حومه)'!H134)</f>
        <v>1</v>
      </c>
      <c r="I90" s="215">
        <f>SUM('[1]نجف آباد (جوزدان)'!I134,'[1]نجف آباد (آزادگان)'!I134,'[1]نجف آباد (حومه)'!I134)</f>
        <v>1</v>
      </c>
      <c r="J90" s="215"/>
      <c r="K90" s="183"/>
      <c r="L90" s="183"/>
      <c r="M90" s="183"/>
      <c r="N90" s="183"/>
      <c r="O90" s="183"/>
      <c r="P90" s="183"/>
      <c r="Q90" s="183"/>
      <c r="R90" s="183"/>
      <c r="S90" s="183"/>
      <c r="T90" s="183"/>
      <c r="U90" s="183"/>
      <c r="V90" s="183"/>
      <c r="W90" s="183"/>
      <c r="X90" s="183"/>
      <c r="Y90" s="183"/>
      <c r="Z90" s="183"/>
      <c r="AA90" s="183"/>
      <c r="AB90" s="183"/>
      <c r="AC90" s="212"/>
      <c r="AD90" s="212"/>
      <c r="AE90" s="212"/>
      <c r="AF90" s="212"/>
      <c r="AG90" s="212"/>
      <c r="AH90" s="212"/>
      <c r="AI90" s="212"/>
      <c r="AJ90" s="212"/>
      <c r="AK90" s="212"/>
      <c r="AL90" s="212"/>
      <c r="AM90" s="212"/>
      <c r="AN90" s="212"/>
      <c r="AO90" s="212"/>
      <c r="AP90" s="212"/>
      <c r="AQ90" s="212"/>
      <c r="AR90" s="212"/>
      <c r="AS90" s="212"/>
      <c r="AT90" s="212"/>
      <c r="AU90" s="212"/>
      <c r="AV90" s="212"/>
    </row>
    <row r="91" spans="1:48" ht="18"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212"/>
      <c r="AD91" s="212"/>
      <c r="AE91" s="212"/>
      <c r="AF91" s="212"/>
      <c r="AG91" s="212"/>
      <c r="AH91" s="212"/>
      <c r="AI91" s="212"/>
      <c r="AJ91" s="212"/>
      <c r="AK91" s="212"/>
      <c r="AL91" s="212"/>
      <c r="AM91" s="212"/>
      <c r="AN91" s="212"/>
      <c r="AO91" s="212"/>
      <c r="AP91" s="212"/>
      <c r="AQ91" s="212"/>
      <c r="AR91" s="212"/>
      <c r="AS91" s="212"/>
      <c r="AT91" s="212"/>
      <c r="AU91" s="212"/>
      <c r="AV91" s="212"/>
    </row>
    <row r="92" spans="1:48" ht="18" customHeight="1">
      <c r="A92" s="350" t="s">
        <v>221</v>
      </c>
      <c r="B92" s="350" t="s">
        <v>222</v>
      </c>
      <c r="C92" s="350"/>
      <c r="D92" s="350" t="s">
        <v>223</v>
      </c>
      <c r="E92" s="350"/>
      <c r="F92" s="350" t="s">
        <v>224</v>
      </c>
      <c r="G92" s="350"/>
      <c r="H92" s="351" t="s">
        <v>225</v>
      </c>
      <c r="I92" s="351" t="s">
        <v>227</v>
      </c>
      <c r="J92" s="183"/>
      <c r="K92" s="183"/>
      <c r="L92" s="183"/>
      <c r="M92" s="183"/>
      <c r="N92" s="183"/>
      <c r="O92" s="183"/>
      <c r="P92" s="183"/>
      <c r="Q92" s="183"/>
      <c r="R92" s="183"/>
      <c r="S92" s="183"/>
      <c r="T92" s="183"/>
      <c r="U92" s="183"/>
      <c r="V92" s="183"/>
      <c r="W92" s="183"/>
      <c r="X92" s="183"/>
      <c r="Y92" s="183"/>
      <c r="Z92" s="183"/>
      <c r="AA92" s="183"/>
      <c r="AB92" s="183"/>
      <c r="AC92" s="212"/>
      <c r="AD92" s="212"/>
      <c r="AE92" s="212"/>
      <c r="AF92" s="212"/>
      <c r="AG92" s="212"/>
      <c r="AH92" s="212"/>
      <c r="AI92" s="212"/>
      <c r="AJ92" s="212"/>
      <c r="AK92" s="212"/>
      <c r="AL92" s="212"/>
      <c r="AM92" s="212"/>
      <c r="AN92" s="212"/>
      <c r="AO92" s="212"/>
      <c r="AP92" s="212"/>
      <c r="AQ92" s="212"/>
      <c r="AR92" s="212"/>
      <c r="AS92" s="212"/>
      <c r="AT92" s="212"/>
      <c r="AU92" s="212"/>
      <c r="AV92" s="212"/>
    </row>
    <row r="93" spans="1:48" ht="18" customHeight="1">
      <c r="A93" s="350"/>
      <c r="B93" s="213" t="s">
        <v>96</v>
      </c>
      <c r="C93" s="213" t="s">
        <v>228</v>
      </c>
      <c r="D93" s="213" t="s">
        <v>96</v>
      </c>
      <c r="E93" s="213" t="s">
        <v>228</v>
      </c>
      <c r="F93" s="213" t="s">
        <v>96</v>
      </c>
      <c r="G93" s="213" t="s">
        <v>228</v>
      </c>
      <c r="H93" s="351"/>
      <c r="I93" s="351"/>
      <c r="J93" s="183"/>
      <c r="K93" s="183"/>
      <c r="L93" s="183"/>
      <c r="M93" s="183"/>
      <c r="N93" s="183"/>
      <c r="O93" s="183"/>
      <c r="P93" s="183"/>
      <c r="Q93" s="183"/>
      <c r="R93" s="183"/>
      <c r="S93" s="183"/>
      <c r="T93" s="183"/>
      <c r="U93" s="183"/>
      <c r="V93" s="183"/>
      <c r="W93" s="183"/>
      <c r="X93" s="183"/>
      <c r="Y93" s="183"/>
      <c r="Z93" s="183"/>
      <c r="AA93" s="183"/>
      <c r="AB93" s="183"/>
      <c r="AC93" s="212"/>
      <c r="AD93" s="212"/>
      <c r="AE93" s="212"/>
      <c r="AF93" s="212"/>
      <c r="AG93" s="212"/>
      <c r="AH93" s="212"/>
      <c r="AI93" s="212"/>
      <c r="AJ93" s="212"/>
      <c r="AK93" s="212"/>
      <c r="AL93" s="212"/>
      <c r="AM93" s="212"/>
      <c r="AN93" s="212"/>
      <c r="AO93" s="212"/>
      <c r="AP93" s="212"/>
      <c r="AQ93" s="212"/>
      <c r="AR93" s="212"/>
      <c r="AS93" s="212"/>
      <c r="AT93" s="212"/>
      <c r="AU93" s="212"/>
      <c r="AV93" s="212"/>
    </row>
    <row r="94" spans="1:48" ht="18" customHeight="1">
      <c r="A94" s="213" t="s">
        <v>237</v>
      </c>
      <c r="B94" s="215">
        <f>SUM('[1]نجف آباد (جوزدان)'!B138,'[1]نجف آباد (آزادگان)'!B138,'[1]نجف آباد (حومه)'!B138)</f>
        <v>0</v>
      </c>
      <c r="C94" s="215">
        <f>SUM('[1]نجف آباد (جوزدان)'!C138,'[1]نجف آباد (آزادگان)'!C138,'[1]نجف آباد (حومه)'!C138)</f>
        <v>0</v>
      </c>
      <c r="D94" s="215">
        <f>SUM('[1]نجف آباد (جوزدان)'!D138,'[1]نجف آباد (آزادگان)'!D138,'[1]نجف آباد (حومه)'!D138)</f>
        <v>0</v>
      </c>
      <c r="E94" s="215">
        <f>SUM('[1]نجف آباد (جوزدان)'!E138,'[1]نجف آباد (آزادگان)'!E138,'[1]نجف آباد (حومه)'!E138)</f>
        <v>0</v>
      </c>
      <c r="F94" s="215">
        <f>SUM('[1]نجف آباد (جوزدان)'!F138,'[1]نجف آباد (آزادگان)'!F138,'[1]نجف آباد (حومه)'!F138)</f>
        <v>0</v>
      </c>
      <c r="G94" s="215">
        <f>SUM('[1]نجف آباد (جوزدان)'!G138,'[1]نجف آباد (آزادگان)'!G138,'[1]نجف آباد (حومه)'!G138)</f>
        <v>0</v>
      </c>
      <c r="H94" s="215">
        <f>SUM('[1]نجف آباد (جوزدان)'!H138,'[1]نجف آباد (آزادگان)'!H138,'[1]نجف آباد (حومه)'!H138)</f>
        <v>0</v>
      </c>
      <c r="I94" s="215"/>
      <c r="J94" s="183"/>
      <c r="K94" s="183"/>
      <c r="L94" s="183"/>
      <c r="M94" s="183"/>
      <c r="N94" s="183"/>
      <c r="O94" s="183"/>
      <c r="P94" s="183"/>
      <c r="Q94" s="183"/>
      <c r="R94" s="183"/>
      <c r="S94" s="183"/>
      <c r="T94" s="183"/>
      <c r="U94" s="183"/>
      <c r="V94" s="183"/>
      <c r="W94" s="183"/>
      <c r="X94" s="183"/>
      <c r="Y94" s="183"/>
      <c r="Z94" s="183"/>
      <c r="AA94" s="183"/>
      <c r="AB94" s="183"/>
      <c r="AC94" s="212"/>
      <c r="AD94" s="212"/>
      <c r="AE94" s="212"/>
      <c r="AF94" s="212"/>
      <c r="AG94" s="212"/>
      <c r="AH94" s="212"/>
      <c r="AI94" s="212"/>
      <c r="AJ94" s="212"/>
      <c r="AK94" s="212"/>
      <c r="AL94" s="212"/>
      <c r="AM94" s="212"/>
      <c r="AN94" s="212"/>
      <c r="AO94" s="212"/>
      <c r="AP94" s="212"/>
      <c r="AQ94" s="212"/>
      <c r="AR94" s="212"/>
      <c r="AS94" s="212"/>
      <c r="AT94" s="212"/>
      <c r="AU94" s="212"/>
      <c r="AV94" s="212"/>
    </row>
    <row r="95" spans="1:48" ht="18"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212"/>
      <c r="AD95" s="212"/>
      <c r="AE95" s="212"/>
      <c r="AF95" s="212"/>
      <c r="AG95" s="212"/>
      <c r="AH95" s="212"/>
      <c r="AI95" s="212"/>
      <c r="AJ95" s="212"/>
      <c r="AK95" s="212"/>
      <c r="AL95" s="212"/>
      <c r="AM95" s="212"/>
      <c r="AN95" s="212"/>
      <c r="AO95" s="212"/>
      <c r="AP95" s="212"/>
      <c r="AQ95" s="212"/>
      <c r="AR95" s="212"/>
      <c r="AS95" s="212"/>
      <c r="AT95" s="212"/>
      <c r="AU95" s="212"/>
      <c r="AV95" s="212"/>
    </row>
    <row r="96" spans="1:48" ht="18" customHeight="1">
      <c r="A96" s="350" t="s">
        <v>221</v>
      </c>
      <c r="B96" s="350" t="s">
        <v>222</v>
      </c>
      <c r="C96" s="350"/>
      <c r="D96" s="350" t="s">
        <v>223</v>
      </c>
      <c r="E96" s="350"/>
      <c r="F96" s="350" t="s">
        <v>224</v>
      </c>
      <c r="G96" s="350"/>
      <c r="H96" s="351" t="s">
        <v>225</v>
      </c>
      <c r="I96" s="351" t="s">
        <v>227</v>
      </c>
      <c r="J96" s="183"/>
      <c r="K96" s="183"/>
      <c r="L96" s="183"/>
      <c r="M96" s="183"/>
      <c r="N96" s="183"/>
      <c r="O96" s="183"/>
      <c r="P96" s="183"/>
      <c r="Q96" s="183"/>
      <c r="R96" s="183"/>
      <c r="S96" s="183"/>
      <c r="T96" s="183"/>
      <c r="U96" s="183"/>
      <c r="V96" s="183"/>
      <c r="W96" s="183"/>
      <c r="X96" s="183"/>
      <c r="Y96" s="183"/>
      <c r="Z96" s="183"/>
      <c r="AA96" s="183"/>
      <c r="AB96" s="183"/>
      <c r="AC96" s="212"/>
      <c r="AD96" s="212"/>
      <c r="AE96" s="212"/>
      <c r="AF96" s="212"/>
      <c r="AG96" s="212"/>
      <c r="AH96" s="212"/>
      <c r="AI96" s="212"/>
      <c r="AJ96" s="212"/>
      <c r="AK96" s="212"/>
      <c r="AL96" s="212"/>
      <c r="AM96" s="212"/>
      <c r="AN96" s="212"/>
      <c r="AO96" s="212"/>
      <c r="AP96" s="212"/>
      <c r="AQ96" s="212"/>
      <c r="AR96" s="212"/>
      <c r="AS96" s="212"/>
      <c r="AT96" s="212"/>
      <c r="AU96" s="212"/>
      <c r="AV96" s="212"/>
    </row>
    <row r="97" spans="1:48" ht="18" customHeight="1">
      <c r="A97" s="350"/>
      <c r="B97" s="213" t="s">
        <v>96</v>
      </c>
      <c r="C97" s="213" t="s">
        <v>228</v>
      </c>
      <c r="D97" s="213" t="s">
        <v>96</v>
      </c>
      <c r="E97" s="213" t="s">
        <v>228</v>
      </c>
      <c r="F97" s="213" t="s">
        <v>96</v>
      </c>
      <c r="G97" s="213" t="s">
        <v>228</v>
      </c>
      <c r="H97" s="351"/>
      <c r="I97" s="351"/>
      <c r="J97" s="183"/>
      <c r="K97" s="183"/>
      <c r="L97" s="183"/>
      <c r="M97" s="183"/>
      <c r="N97" s="183"/>
      <c r="O97" s="183"/>
      <c r="P97" s="183"/>
      <c r="Q97" s="183"/>
      <c r="R97" s="183"/>
      <c r="S97" s="183"/>
      <c r="T97" s="183"/>
      <c r="U97" s="183"/>
      <c r="V97" s="183"/>
      <c r="W97" s="183"/>
      <c r="X97" s="183"/>
      <c r="Y97" s="183"/>
      <c r="Z97" s="183"/>
      <c r="AA97" s="183"/>
      <c r="AB97" s="183"/>
      <c r="AC97" s="212"/>
      <c r="AD97" s="212"/>
      <c r="AE97" s="212"/>
      <c r="AF97" s="212"/>
      <c r="AG97" s="212"/>
      <c r="AH97" s="212"/>
      <c r="AI97" s="212"/>
      <c r="AJ97" s="212"/>
      <c r="AK97" s="212"/>
      <c r="AL97" s="212"/>
      <c r="AM97" s="212"/>
      <c r="AN97" s="212"/>
      <c r="AO97" s="212"/>
      <c r="AP97" s="212"/>
      <c r="AQ97" s="212"/>
      <c r="AR97" s="212"/>
      <c r="AS97" s="212"/>
      <c r="AT97" s="212"/>
      <c r="AU97" s="212"/>
      <c r="AV97" s="212"/>
    </row>
    <row r="98" spans="1:48" ht="18" customHeight="1">
      <c r="A98" s="213" t="s">
        <v>238</v>
      </c>
      <c r="B98" s="215">
        <f>SUM('[1]نجف آباد (جوزدان)'!B142,'[1]نجف آباد (آزادگان)'!B142,'[1]نجف آباد (حومه)'!B142)</f>
        <v>35</v>
      </c>
      <c r="C98" s="215">
        <f>SUM('[1]نجف آباد (جوزدان)'!C142,'[1]نجف آباد (آزادگان)'!C142,'[1]نجف آباد (حومه)'!C142)</f>
        <v>1750</v>
      </c>
      <c r="D98" s="215">
        <f>SUM('[1]نجف آباد (جوزدان)'!D142,'[1]نجف آباد (آزادگان)'!D142,'[1]نجف آباد (حومه)'!D142)</f>
        <v>0</v>
      </c>
      <c r="E98" s="215">
        <f>SUM('[1]نجف آباد (جوزدان)'!E142,'[1]نجف آباد (آزادگان)'!E142,'[1]نجف آباد (حومه)'!E142)</f>
        <v>0</v>
      </c>
      <c r="F98" s="215">
        <f>SUM('[1]نجف آباد (جوزدان)'!F142,'[1]نجف آباد (آزادگان)'!F142,'[1]نجف آباد (حومه)'!F142)</f>
        <v>35</v>
      </c>
      <c r="G98" s="215">
        <f>SUM('[1]نجف آباد (جوزدان)'!G142,'[1]نجف آباد (آزادگان)'!G142,'[1]نجف آباد (حومه)'!G142)</f>
        <v>0</v>
      </c>
      <c r="H98" s="215">
        <f>SUM('[1]نجف آباد (جوزدان)'!H142,'[1]نجف آباد (آزادگان)'!H142,'[1]نجف آباد (حومه)'!H142)</f>
        <v>70000</v>
      </c>
      <c r="I98" s="215"/>
      <c r="J98" s="183"/>
      <c r="K98" s="183"/>
      <c r="L98" s="183"/>
      <c r="M98" s="183"/>
      <c r="N98" s="183"/>
      <c r="O98" s="183"/>
      <c r="P98" s="183"/>
      <c r="Q98" s="183"/>
      <c r="R98" s="183"/>
      <c r="S98" s="183"/>
      <c r="T98" s="183"/>
      <c r="U98" s="183"/>
      <c r="V98" s="183"/>
      <c r="W98" s="183"/>
      <c r="X98" s="183"/>
      <c r="Y98" s="183"/>
      <c r="Z98" s="183"/>
      <c r="AA98" s="183"/>
      <c r="AB98" s="183"/>
      <c r="AC98" s="212"/>
      <c r="AD98" s="212"/>
      <c r="AE98" s="212"/>
      <c r="AF98" s="212"/>
      <c r="AG98" s="212"/>
      <c r="AH98" s="212"/>
      <c r="AI98" s="212"/>
      <c r="AJ98" s="212"/>
      <c r="AK98" s="212"/>
      <c r="AL98" s="212"/>
      <c r="AM98" s="212"/>
      <c r="AN98" s="212"/>
      <c r="AO98" s="212"/>
      <c r="AP98" s="212"/>
      <c r="AQ98" s="212"/>
      <c r="AR98" s="212"/>
      <c r="AS98" s="212"/>
      <c r="AT98" s="212"/>
      <c r="AU98" s="212"/>
      <c r="AV98" s="212"/>
    </row>
    <row r="99" spans="1:48" ht="18"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212"/>
      <c r="AD99" s="212"/>
      <c r="AE99" s="212"/>
      <c r="AF99" s="212"/>
      <c r="AG99" s="212"/>
      <c r="AH99" s="212"/>
      <c r="AI99" s="212"/>
      <c r="AJ99" s="212"/>
      <c r="AK99" s="212"/>
      <c r="AL99" s="212"/>
      <c r="AM99" s="212"/>
      <c r="AN99" s="212"/>
      <c r="AO99" s="212"/>
      <c r="AP99" s="212"/>
      <c r="AQ99" s="212"/>
      <c r="AR99" s="212"/>
      <c r="AS99" s="212"/>
      <c r="AT99" s="212"/>
      <c r="AU99" s="212"/>
      <c r="AV99" s="212"/>
    </row>
    <row r="100" spans="1:48" ht="18" customHeight="1">
      <c r="A100" s="350" t="s">
        <v>221</v>
      </c>
      <c r="B100" s="350" t="s">
        <v>222</v>
      </c>
      <c r="C100" s="350"/>
      <c r="D100" s="350" t="s">
        <v>223</v>
      </c>
      <c r="E100" s="350"/>
      <c r="F100" s="350" t="s">
        <v>224</v>
      </c>
      <c r="G100" s="350"/>
      <c r="H100" s="351" t="s">
        <v>227</v>
      </c>
      <c r="I100" s="183"/>
      <c r="J100" s="183"/>
      <c r="K100" s="183"/>
      <c r="L100" s="183"/>
      <c r="M100" s="183"/>
      <c r="N100" s="183"/>
      <c r="O100" s="183"/>
      <c r="P100" s="183"/>
      <c r="Q100" s="183"/>
      <c r="R100" s="183"/>
      <c r="S100" s="183"/>
      <c r="T100" s="183"/>
      <c r="U100" s="183"/>
      <c r="V100" s="183"/>
      <c r="W100" s="183"/>
      <c r="X100" s="183"/>
      <c r="Y100" s="183"/>
      <c r="Z100" s="183"/>
      <c r="AA100" s="183"/>
      <c r="AB100" s="183"/>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row>
    <row r="101" spans="1:48" ht="18" customHeight="1">
      <c r="A101" s="350"/>
      <c r="B101" s="213" t="s">
        <v>96</v>
      </c>
      <c r="C101" s="213" t="s">
        <v>228</v>
      </c>
      <c r="D101" s="213" t="s">
        <v>96</v>
      </c>
      <c r="E101" s="213" t="s">
        <v>228</v>
      </c>
      <c r="F101" s="213" t="s">
        <v>96</v>
      </c>
      <c r="G101" s="213" t="s">
        <v>228</v>
      </c>
      <c r="H101" s="351"/>
      <c r="I101" s="183"/>
      <c r="J101" s="183"/>
      <c r="K101" s="183"/>
      <c r="L101" s="183"/>
      <c r="M101" s="183"/>
      <c r="N101" s="183"/>
      <c r="O101" s="183"/>
      <c r="P101" s="183"/>
      <c r="Q101" s="183"/>
      <c r="R101" s="183"/>
      <c r="S101" s="183"/>
      <c r="T101" s="183"/>
      <c r="U101" s="183"/>
      <c r="V101" s="183"/>
      <c r="W101" s="183"/>
      <c r="X101" s="183"/>
      <c r="Y101" s="183"/>
      <c r="Z101" s="183"/>
      <c r="AA101" s="183"/>
      <c r="AB101" s="183"/>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row>
    <row r="102" spans="1:48" ht="18" customHeight="1">
      <c r="A102" s="213" t="s">
        <v>239</v>
      </c>
      <c r="B102" s="215">
        <f>SUM('[1]نجف آباد (جوزدان)'!B146,'[1]نجف آباد (آزادگان)'!B146,'[1]نجف آباد (حومه)'!B146)</f>
        <v>2</v>
      </c>
      <c r="C102" s="215">
        <f>SUM('[1]نجف آباد (جوزدان)'!C146,'[1]نجف آباد (آزادگان)'!C146,'[1]نجف آباد (حومه)'!C146)</f>
        <v>90</v>
      </c>
      <c r="D102" s="215">
        <f>SUM('[1]نجف آباد (جوزدان)'!D146,'[1]نجف آباد (آزادگان)'!D146,'[1]نجف آباد (حومه)'!D146)</f>
        <v>1</v>
      </c>
      <c r="E102" s="215">
        <f>SUM('[1]نجف آباد (جوزدان)'!E146,'[1]نجف آباد (آزادگان)'!E146,'[1]نجف آباد (حومه)'!E146)</f>
        <v>0</v>
      </c>
      <c r="F102" s="215">
        <f>SUM('[1]نجف آباد (جوزدان)'!F146,'[1]نجف آباد (آزادگان)'!F146,'[1]نجف آباد (حومه)'!F146)</f>
        <v>2</v>
      </c>
      <c r="G102" s="215">
        <f>SUM('[1]نجف آباد (جوزدان)'!G146,'[1]نجف آباد (آزادگان)'!G146,'[1]نجف آباد (حومه)'!G146)</f>
        <v>90</v>
      </c>
      <c r="H102" s="215"/>
      <c r="I102" s="183"/>
      <c r="J102" s="183"/>
      <c r="K102" s="183"/>
      <c r="L102" s="183"/>
      <c r="M102" s="183"/>
      <c r="N102" s="183"/>
      <c r="O102" s="183"/>
      <c r="P102" s="183"/>
      <c r="Q102" s="183"/>
      <c r="R102" s="183"/>
      <c r="S102" s="183"/>
      <c r="T102" s="183"/>
      <c r="U102" s="183"/>
      <c r="V102" s="183"/>
      <c r="W102" s="183"/>
      <c r="X102" s="183"/>
      <c r="Y102" s="183"/>
      <c r="Z102" s="183"/>
      <c r="AA102" s="183"/>
      <c r="AB102" s="183"/>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row>
    <row r="103" spans="1:48" ht="18"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row>
    <row r="104" spans="1:48" ht="18" customHeight="1">
      <c r="A104" s="350" t="s">
        <v>221</v>
      </c>
      <c r="B104" s="350" t="s">
        <v>240</v>
      </c>
      <c r="C104" s="350"/>
      <c r="D104" s="350" t="s">
        <v>241</v>
      </c>
      <c r="E104" s="350"/>
      <c r="F104" s="350" t="s">
        <v>224</v>
      </c>
      <c r="G104" s="350"/>
      <c r="H104" s="351" t="s">
        <v>225</v>
      </c>
      <c r="I104" s="351" t="s">
        <v>226</v>
      </c>
      <c r="J104" s="350" t="s">
        <v>227</v>
      </c>
      <c r="K104" s="183"/>
      <c r="L104" s="183"/>
      <c r="M104" s="183"/>
      <c r="N104" s="183"/>
      <c r="O104" s="183"/>
      <c r="P104" s="183"/>
      <c r="Q104" s="183"/>
      <c r="R104" s="183"/>
      <c r="S104" s="183"/>
      <c r="T104" s="183"/>
      <c r="U104" s="183"/>
      <c r="V104" s="183"/>
      <c r="W104" s="183"/>
      <c r="X104" s="183"/>
      <c r="Y104" s="183"/>
      <c r="Z104" s="183"/>
      <c r="AA104" s="183"/>
      <c r="AB104" s="183"/>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row>
    <row r="105" spans="1:48" ht="18" customHeight="1">
      <c r="A105" s="350"/>
      <c r="B105" s="213" t="s">
        <v>96</v>
      </c>
      <c r="C105" s="213" t="s">
        <v>228</v>
      </c>
      <c r="D105" s="213" t="s">
        <v>96</v>
      </c>
      <c r="E105" s="213" t="s">
        <v>228</v>
      </c>
      <c r="F105" s="213" t="s">
        <v>96</v>
      </c>
      <c r="G105" s="213" t="s">
        <v>228</v>
      </c>
      <c r="H105" s="351"/>
      <c r="I105" s="351"/>
      <c r="J105" s="350"/>
      <c r="K105" s="183"/>
      <c r="L105" s="183"/>
      <c r="M105" s="183"/>
      <c r="N105" s="183"/>
      <c r="O105" s="183"/>
      <c r="P105" s="183"/>
      <c r="Q105" s="183"/>
      <c r="R105" s="183"/>
      <c r="S105" s="183"/>
      <c r="T105" s="183"/>
      <c r="U105" s="183"/>
      <c r="V105" s="183"/>
      <c r="W105" s="183"/>
      <c r="X105" s="183"/>
      <c r="Y105" s="183"/>
      <c r="Z105" s="183"/>
      <c r="AA105" s="183"/>
      <c r="AB105" s="183"/>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row>
    <row r="106" spans="1:48" ht="18" customHeight="1">
      <c r="A106" s="213" t="s">
        <v>242</v>
      </c>
      <c r="B106" s="215">
        <f>SUM('[1]نجف آباد (جوزدان)'!B150,'[1]نجف آباد (آزادگان)'!B150,'[1]نجف آباد (حومه)'!B150)</f>
        <v>33</v>
      </c>
      <c r="C106" s="215">
        <f>SUM('[1]نجف آباد (جوزدان)'!C150,'[1]نجف آباد (آزادگان)'!C150,'[1]نجف آباد (حومه)'!C150)</f>
        <v>864</v>
      </c>
      <c r="D106" s="215">
        <f>SUM('[1]نجف آباد (جوزدان)'!D150,'[1]نجف آباد (آزادگان)'!D150,'[1]نجف آباد (حومه)'!D150)</f>
        <v>117</v>
      </c>
      <c r="E106" s="215">
        <f>SUM('[1]نجف آباد (جوزدان)'!E150,'[1]نجف آباد (آزادگان)'!E150,'[1]نجف آباد (حومه)'!E150)</f>
        <v>5000</v>
      </c>
      <c r="F106" s="215">
        <f>SUM('[1]نجف آباد (جوزدان)'!F150,'[1]نجف آباد (آزادگان)'!F150,'[1]نجف آباد (حومه)'!F150)</f>
        <v>40</v>
      </c>
      <c r="G106" s="215">
        <f>SUM('[1]نجف آباد (جوزدان)'!G150,'[1]نجف آباد (آزادگان)'!G150,'[1]نجف آباد (حومه)'!G150)</f>
        <v>5000</v>
      </c>
      <c r="H106" s="215">
        <f>SUM('[1]نجف آباد (جوزدان)'!H150,'[1]نجف آباد (آزادگان)'!H150,'[1]نجف آباد (حومه)'!H150)</f>
        <v>200</v>
      </c>
      <c r="I106" s="215">
        <f>SUM('[1]نجف آباد (جوزدان)'!I150,'[1]نجف آباد (آزادگان)'!I150,'[1]نجف آباد (حومه)'!I150)</f>
        <v>0</v>
      </c>
      <c r="J106" s="215"/>
      <c r="K106" s="183"/>
      <c r="L106" s="183"/>
      <c r="M106" s="183"/>
      <c r="N106" s="183"/>
      <c r="O106" s="183"/>
      <c r="P106" s="183"/>
      <c r="Q106" s="183"/>
      <c r="R106" s="183"/>
      <c r="S106" s="183"/>
      <c r="T106" s="183"/>
      <c r="U106" s="183"/>
      <c r="V106" s="183"/>
      <c r="W106" s="183"/>
      <c r="X106" s="183"/>
      <c r="Y106" s="183"/>
      <c r="Z106" s="183"/>
      <c r="AA106" s="183"/>
      <c r="AB106" s="183"/>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row>
    <row r="107" spans="1:48" ht="18" customHeight="1" thickBo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row>
    <row r="108" spans="1:48" ht="18" customHeight="1">
      <c r="A108" s="217" t="s">
        <v>243</v>
      </c>
      <c r="B108" s="217" t="s">
        <v>96</v>
      </c>
      <c r="C108" s="218" t="s">
        <v>228</v>
      </c>
      <c r="D108" s="219" t="s">
        <v>244</v>
      </c>
      <c r="E108" s="219" t="s">
        <v>245</v>
      </c>
      <c r="F108" s="213" t="s">
        <v>227</v>
      </c>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row>
    <row r="109" spans="1:48" ht="18" customHeight="1" thickBot="1">
      <c r="A109" s="220" t="s">
        <v>246</v>
      </c>
      <c r="B109" s="215">
        <f>SUM('[1]نجف آباد (جوزدان)'!B153,'[1]نجف آباد (آزادگان)'!B153,'[1]نجف آباد (حومه)'!B153)</f>
        <v>40</v>
      </c>
      <c r="C109" s="215">
        <f>SUM('[1]نجف آباد (جوزدان)'!C153,'[1]نجف آباد (آزادگان)'!C153,'[1]نجف آباد (حومه)'!C153)</f>
        <v>5500</v>
      </c>
      <c r="D109" s="215">
        <f>SUM('[1]نجف آباد (جوزدان)'!D153,'[1]نجف آباد (آزادگان)'!D153,'[1]نجف آباد (حومه)'!D153)</f>
        <v>250</v>
      </c>
      <c r="E109" s="215">
        <f>SUM('[1]نجف آباد (جوزدان)'!E153,'[1]نجف آباد (آزادگان)'!E153,'[1]نجف آباد (حومه)'!E153)</f>
        <v>905</v>
      </c>
      <c r="F109" s="215"/>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row>
    <row r="110" spans="1:48" ht="18" customHeight="1" thickBot="1">
      <c r="A110" s="221"/>
      <c r="B110" s="222"/>
      <c r="C110" s="222"/>
      <c r="D110" s="223"/>
      <c r="E110" s="223"/>
      <c r="F110" s="22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row>
    <row r="111" spans="1:48" ht="18" customHeight="1">
      <c r="A111" s="352" t="s">
        <v>67</v>
      </c>
      <c r="B111" s="353"/>
      <c r="C111" s="222"/>
      <c r="D111" s="223"/>
      <c r="E111" s="223"/>
      <c r="F111" s="22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row>
    <row r="112" spans="1:48" ht="34.5" customHeight="1">
      <c r="A112" s="224" t="s">
        <v>247</v>
      </c>
      <c r="B112" s="215">
        <f>SUM(H74,H78,H82,H86,H90,H94,H98,H106,D109)</f>
        <v>229852</v>
      </c>
      <c r="C112" s="222"/>
      <c r="D112" s="223"/>
      <c r="E112" s="223"/>
      <c r="F112" s="22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row>
    <row r="113" spans="1:48" ht="18" customHeight="1">
      <c r="A113" s="224" t="s">
        <v>248</v>
      </c>
      <c r="B113" s="215">
        <f>SUM(I74,I86,I90,I106)</f>
        <v>132615</v>
      </c>
      <c r="C113" s="222"/>
      <c r="D113" s="223"/>
      <c r="E113" s="223"/>
      <c r="F113" s="22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row>
    <row r="114" spans="1:48" ht="18" customHeight="1">
      <c r="A114" s="225"/>
      <c r="B114" s="225"/>
      <c r="C114" s="225"/>
      <c r="D114" s="225"/>
      <c r="E114" s="225"/>
      <c r="F114" s="225"/>
      <c r="G114" s="225"/>
      <c r="H114" s="225"/>
      <c r="I114" s="225"/>
      <c r="J114" s="225"/>
      <c r="K114" s="183"/>
      <c r="L114" s="183"/>
      <c r="M114" s="183"/>
      <c r="N114" s="183"/>
      <c r="O114" s="183"/>
      <c r="P114" s="183"/>
      <c r="Q114" s="183"/>
      <c r="R114" s="183"/>
      <c r="S114" s="183"/>
      <c r="T114" s="183"/>
      <c r="U114" s="183"/>
      <c r="V114" s="183"/>
      <c r="W114" s="183"/>
      <c r="X114" s="183"/>
      <c r="Y114" s="183"/>
      <c r="Z114" s="183"/>
      <c r="AA114" s="183"/>
      <c r="AB114" s="183"/>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row>
    <row r="115" spans="1:48" ht="18" customHeight="1" thickBot="1">
      <c r="A115" s="349" t="s">
        <v>249</v>
      </c>
      <c r="B115" s="349"/>
      <c r="C115" s="349"/>
      <c r="D115" s="179"/>
      <c r="E115" s="179"/>
      <c r="F115" s="179"/>
      <c r="G115" s="179"/>
      <c r="H115" s="179"/>
      <c r="I115" s="179"/>
      <c r="J115" s="179"/>
      <c r="K115" s="183"/>
      <c r="L115" s="183"/>
      <c r="M115" s="183"/>
      <c r="N115" s="183"/>
      <c r="O115" s="183"/>
      <c r="P115" s="183"/>
      <c r="Q115" s="183"/>
      <c r="R115" s="183"/>
      <c r="S115" s="183"/>
      <c r="T115" s="183"/>
      <c r="U115" s="183"/>
      <c r="V115" s="183"/>
      <c r="W115" s="183"/>
      <c r="X115" s="183"/>
      <c r="Y115" s="183"/>
      <c r="Z115" s="183"/>
      <c r="AA115" s="183"/>
      <c r="AB115" s="183"/>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row>
    <row r="116" spans="1:48" ht="18" customHeight="1">
      <c r="A116" s="354" t="s">
        <v>243</v>
      </c>
      <c r="B116" s="355"/>
      <c r="C116" s="358" t="s">
        <v>250</v>
      </c>
      <c r="D116" s="359"/>
      <c r="E116" s="358" t="s">
        <v>222</v>
      </c>
      <c r="F116" s="359"/>
      <c r="G116" s="360" t="s">
        <v>251</v>
      </c>
      <c r="H116" s="360"/>
      <c r="I116" s="360" t="s">
        <v>252</v>
      </c>
      <c r="J116" s="361"/>
      <c r="K116" s="183"/>
      <c r="L116" s="183"/>
      <c r="M116" s="183"/>
      <c r="N116" s="183"/>
      <c r="O116" s="183"/>
      <c r="P116" s="183"/>
      <c r="Q116" s="183"/>
      <c r="R116" s="183"/>
      <c r="S116" s="183"/>
      <c r="T116" s="183"/>
      <c r="U116" s="183"/>
      <c r="V116" s="183"/>
      <c r="W116" s="183"/>
      <c r="X116" s="183"/>
      <c r="Y116" s="183"/>
      <c r="Z116" s="183"/>
      <c r="AA116" s="183"/>
      <c r="AB116" s="183"/>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row>
    <row r="117" spans="1:48" ht="18" customHeight="1">
      <c r="A117" s="356"/>
      <c r="B117" s="357"/>
      <c r="C117" s="226" t="s">
        <v>96</v>
      </c>
      <c r="D117" s="226" t="s">
        <v>253</v>
      </c>
      <c r="E117" s="226" t="s">
        <v>96</v>
      </c>
      <c r="F117" s="226" t="s">
        <v>254</v>
      </c>
      <c r="G117" s="226" t="s">
        <v>96</v>
      </c>
      <c r="H117" s="226" t="s">
        <v>255</v>
      </c>
      <c r="I117" s="362"/>
      <c r="J117" s="363"/>
      <c r="K117" s="183"/>
      <c r="L117" s="183"/>
      <c r="M117" s="183"/>
      <c r="N117" s="183"/>
      <c r="O117" s="183"/>
      <c r="P117" s="183"/>
      <c r="Q117" s="183"/>
      <c r="R117" s="183"/>
      <c r="S117" s="183"/>
      <c r="T117" s="183"/>
      <c r="U117" s="183"/>
      <c r="V117" s="183"/>
      <c r="W117" s="183"/>
      <c r="X117" s="183"/>
      <c r="Y117" s="183"/>
      <c r="Z117" s="183"/>
      <c r="AA117" s="183"/>
      <c r="AB117" s="183"/>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row>
    <row r="118" spans="1:48" ht="18" customHeight="1" thickBot="1">
      <c r="A118" s="364" t="s">
        <v>256</v>
      </c>
      <c r="B118" s="365"/>
      <c r="C118" s="227">
        <f>SUM('[1]نجف آباد (جوزدان)'!C162,'[1]نجف آباد (آزادگان)'!C162,'[1]نجف آباد (حومه)'!C162)</f>
        <v>156</v>
      </c>
      <c r="D118" s="227">
        <f>SUM('[1]نجف آباد (جوزدان)'!D162,'[1]نجف آباد (آزادگان)'!D162,'[1]نجف آباد (حومه)'!D162)</f>
        <v>125</v>
      </c>
      <c r="E118" s="227">
        <f>SUM('[1]نجف آباد (جوزدان)'!E162,'[1]نجف آباد (آزادگان)'!E162,'[1]نجف آباد (حومه)'!E162)</f>
        <v>0</v>
      </c>
      <c r="F118" s="227">
        <f>SUM('[1]نجف آباد (جوزدان)'!F162,'[1]نجف آباد (آزادگان)'!F162,'[1]نجف آباد (حومه)'!F162)</f>
        <v>0</v>
      </c>
      <c r="G118" s="227">
        <f>SUM('[1]نجف آباد (جوزدان)'!G162,'[1]نجف آباد (آزادگان)'!G162,'[1]نجف آباد (حومه)'!G162)</f>
        <v>1</v>
      </c>
      <c r="H118" s="227">
        <f>SUM('[1]نجف آباد (جوزدان)'!H162,'[1]نجف آباد (آزادگان)'!H162,'[1]نجف آباد (حومه)'!H162)</f>
        <v>2</v>
      </c>
      <c r="I118" s="366"/>
      <c r="J118" s="367"/>
      <c r="K118" s="183"/>
      <c r="L118" s="183"/>
      <c r="M118" s="183"/>
      <c r="N118" s="183"/>
      <c r="O118" s="183"/>
      <c r="P118" s="183"/>
      <c r="Q118" s="183"/>
      <c r="R118" s="183"/>
      <c r="S118" s="183"/>
      <c r="T118" s="183"/>
      <c r="U118" s="183"/>
      <c r="V118" s="183"/>
      <c r="W118" s="183"/>
      <c r="X118" s="183"/>
      <c r="Y118" s="183"/>
      <c r="Z118" s="183"/>
      <c r="AA118" s="183"/>
      <c r="AB118" s="183"/>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row>
    <row r="119" spans="1:48" ht="18" customHeight="1" thickBo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row>
    <row r="120" spans="1:48" ht="18" customHeight="1">
      <c r="A120" s="354" t="s">
        <v>243</v>
      </c>
      <c r="B120" s="355"/>
      <c r="C120" s="358" t="s">
        <v>250</v>
      </c>
      <c r="D120" s="359"/>
      <c r="E120" s="358" t="s">
        <v>222</v>
      </c>
      <c r="F120" s="359"/>
      <c r="G120" s="360" t="s">
        <v>251</v>
      </c>
      <c r="H120" s="360"/>
      <c r="I120" s="360" t="s">
        <v>252</v>
      </c>
      <c r="J120" s="361"/>
      <c r="K120" s="183"/>
      <c r="L120" s="183"/>
      <c r="M120" s="183"/>
      <c r="N120" s="183"/>
      <c r="O120" s="183"/>
      <c r="P120" s="183"/>
      <c r="Q120" s="183"/>
      <c r="R120" s="183"/>
      <c r="S120" s="183"/>
      <c r="T120" s="183"/>
      <c r="U120" s="183"/>
      <c r="V120" s="183"/>
      <c r="W120" s="183"/>
      <c r="X120" s="183"/>
      <c r="Y120" s="183"/>
      <c r="Z120" s="183"/>
      <c r="AA120" s="183"/>
      <c r="AB120" s="183"/>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row>
    <row r="121" spans="1:48" ht="18" customHeight="1">
      <c r="A121" s="356"/>
      <c r="B121" s="357"/>
      <c r="C121" s="226" t="s">
        <v>96</v>
      </c>
      <c r="D121" s="226" t="s">
        <v>253</v>
      </c>
      <c r="E121" s="226" t="s">
        <v>96</v>
      </c>
      <c r="F121" s="226" t="s">
        <v>254</v>
      </c>
      <c r="G121" s="226" t="s">
        <v>96</v>
      </c>
      <c r="H121" s="226" t="s">
        <v>255</v>
      </c>
      <c r="I121" s="362"/>
      <c r="J121" s="363"/>
      <c r="K121" s="183"/>
      <c r="L121" s="183"/>
      <c r="M121" s="183"/>
      <c r="N121" s="183"/>
      <c r="O121" s="183"/>
      <c r="P121" s="183"/>
      <c r="Q121" s="183"/>
      <c r="R121" s="183"/>
      <c r="S121" s="183"/>
      <c r="T121" s="183"/>
      <c r="U121" s="183"/>
      <c r="V121" s="183"/>
      <c r="W121" s="183"/>
      <c r="X121" s="183"/>
      <c r="Y121" s="183"/>
      <c r="Z121" s="183"/>
      <c r="AA121" s="183"/>
      <c r="AB121" s="183"/>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row>
    <row r="122" spans="1:48" ht="18" customHeight="1" thickBot="1">
      <c r="A122" s="364" t="s">
        <v>257</v>
      </c>
      <c r="B122" s="365"/>
      <c r="C122" s="228">
        <f>SUM('[1]نجف آباد (جوزدان)'!C166,'[1]نجف آباد (آزادگان)'!C166,'[1]نجف آباد (حومه)'!C166)</f>
        <v>6</v>
      </c>
      <c r="D122" s="228">
        <f>SUM('[1]نجف آباد (جوزدان)'!D166,'[1]نجف آباد (آزادگان)'!D166,'[1]نجف آباد (حومه)'!D166)</f>
        <v>40</v>
      </c>
      <c r="E122" s="228">
        <f>SUM('[1]نجف آباد (جوزدان)'!E166,'[1]نجف آباد (آزادگان)'!E166,'[1]نجف آباد (حومه)'!E166)</f>
        <v>0</v>
      </c>
      <c r="F122" s="228">
        <f>SUM('[1]نجف آباد (جوزدان)'!F166,'[1]نجف آباد (آزادگان)'!F166,'[1]نجف آباد (حومه)'!F166)</f>
        <v>0</v>
      </c>
      <c r="G122" s="228">
        <f>SUM('[1]نجف آباد (جوزدان)'!G166,'[1]نجف آباد (آزادگان)'!G166,'[1]نجف آباد (حومه)'!G166)</f>
        <v>2</v>
      </c>
      <c r="H122" s="228">
        <f>SUM('[1]نجف آباد (جوزدان)'!H166,'[1]نجف آباد (آزادگان)'!H166,'[1]نجف آباد (حومه)'!H166)</f>
        <v>15</v>
      </c>
      <c r="I122" s="366"/>
      <c r="J122" s="367"/>
      <c r="K122" s="183"/>
      <c r="L122" s="183"/>
      <c r="M122" s="183"/>
      <c r="N122" s="183"/>
      <c r="O122" s="183"/>
      <c r="P122" s="183"/>
      <c r="Q122" s="183"/>
      <c r="R122" s="183"/>
      <c r="S122" s="183"/>
      <c r="T122" s="183"/>
      <c r="U122" s="183"/>
      <c r="V122" s="183"/>
      <c r="W122" s="183"/>
      <c r="X122" s="183"/>
      <c r="Y122" s="183"/>
      <c r="Z122" s="183"/>
      <c r="AA122" s="183"/>
      <c r="AB122" s="183"/>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row>
    <row r="123" spans="1:48" ht="18" customHeight="1" thickBot="1">
      <c r="A123" s="183"/>
      <c r="B123" s="183"/>
      <c r="C123" s="183"/>
      <c r="D123" s="183"/>
      <c r="E123" s="183"/>
      <c r="F123" s="183"/>
      <c r="G123" s="183"/>
      <c r="H123" s="183"/>
      <c r="I123" s="183"/>
      <c r="J123" s="183"/>
      <c r="K123" s="179"/>
      <c r="L123" s="183"/>
      <c r="M123" s="183"/>
      <c r="N123" s="183"/>
      <c r="O123" s="183"/>
      <c r="P123" s="183"/>
      <c r="Q123" s="183"/>
      <c r="R123" s="183"/>
      <c r="S123" s="183"/>
      <c r="T123" s="183"/>
      <c r="U123" s="183"/>
      <c r="V123" s="183"/>
      <c r="W123" s="183"/>
      <c r="X123" s="183"/>
      <c r="Y123" s="183"/>
      <c r="Z123" s="183"/>
      <c r="AA123" s="183"/>
      <c r="AB123" s="183"/>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row>
    <row r="124" spans="1:48" ht="18" customHeight="1">
      <c r="A124" s="368" t="s">
        <v>243</v>
      </c>
      <c r="B124" s="369"/>
      <c r="C124" s="358" t="s">
        <v>250</v>
      </c>
      <c r="D124" s="359"/>
      <c r="E124" s="358" t="s">
        <v>222</v>
      </c>
      <c r="F124" s="359"/>
      <c r="G124" s="360" t="s">
        <v>251</v>
      </c>
      <c r="H124" s="360"/>
      <c r="I124" s="360" t="s">
        <v>252</v>
      </c>
      <c r="J124" s="361"/>
      <c r="K124" s="179"/>
      <c r="L124" s="183"/>
      <c r="M124" s="183"/>
      <c r="N124" s="183"/>
      <c r="O124" s="183"/>
      <c r="P124" s="183"/>
      <c r="Q124" s="183"/>
      <c r="R124" s="183"/>
      <c r="S124" s="183"/>
      <c r="T124" s="183"/>
      <c r="U124" s="183"/>
      <c r="V124" s="183"/>
      <c r="W124" s="183"/>
      <c r="X124" s="183"/>
      <c r="Y124" s="183"/>
      <c r="Z124" s="183"/>
      <c r="AA124" s="183"/>
      <c r="AB124" s="183"/>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row>
    <row r="125" spans="1:48" ht="18" customHeight="1">
      <c r="A125" s="370"/>
      <c r="B125" s="371"/>
      <c r="C125" s="226" t="s">
        <v>96</v>
      </c>
      <c r="D125" s="226" t="s">
        <v>253</v>
      </c>
      <c r="E125" s="226" t="s">
        <v>96</v>
      </c>
      <c r="F125" s="226" t="s">
        <v>254</v>
      </c>
      <c r="G125" s="226" t="s">
        <v>96</v>
      </c>
      <c r="H125" s="226" t="s">
        <v>255</v>
      </c>
      <c r="I125" s="362"/>
      <c r="J125" s="363"/>
      <c r="K125" s="179"/>
      <c r="L125" s="183"/>
      <c r="M125" s="183"/>
      <c r="N125" s="183"/>
      <c r="O125" s="183"/>
      <c r="P125" s="183"/>
      <c r="Q125" s="183"/>
      <c r="R125" s="183"/>
      <c r="S125" s="183"/>
      <c r="T125" s="183"/>
      <c r="U125" s="183"/>
      <c r="V125" s="183"/>
      <c r="W125" s="183"/>
      <c r="X125" s="183"/>
      <c r="Y125" s="183"/>
      <c r="Z125" s="183"/>
      <c r="AA125" s="183"/>
      <c r="AB125" s="183"/>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row>
    <row r="126" spans="1:48" ht="18" customHeight="1" thickBot="1">
      <c r="A126" s="386" t="s">
        <v>258</v>
      </c>
      <c r="B126" s="387"/>
      <c r="C126" s="228">
        <f>SUM('[1]نجف آباد (جوزدان)'!C170,'[1]نجف آباد (آزادگان)'!C170,'[1]نجف آباد (حومه)'!C170)</f>
        <v>52</v>
      </c>
      <c r="D126" s="228">
        <f>SUM('[1]نجف آباد (جوزدان)'!D170,'[1]نجف آباد (آزادگان)'!D170,'[1]نجف آباد (حومه)'!D170)</f>
        <v>6800150</v>
      </c>
      <c r="E126" s="228">
        <f>SUM('[1]نجف آباد (جوزدان)'!E170,'[1]نجف آباد (آزادگان)'!E170,'[1]نجف آباد (حومه)'!E170)</f>
        <v>2</v>
      </c>
      <c r="F126" s="228">
        <f>SUM('[1]نجف آباد (جوزدان)'!F170,'[1]نجف آباد (آزادگان)'!F170,'[1]نجف آباد (حومه)'!F170)</f>
        <v>200150</v>
      </c>
      <c r="G126" s="228">
        <f>SUM('[1]نجف آباد (جوزدان)'!G170,'[1]نجف آباد (آزادگان)'!G170,'[1]نجف آباد (حومه)'!G170)</f>
        <v>32</v>
      </c>
      <c r="H126" s="228">
        <f>SUM('[1]نجف آباد (جوزدان)'!H170,'[1]نجف آباد (آزادگان)'!H170,'[1]نجف آباد (حومه)'!H170)</f>
        <v>4000000</v>
      </c>
      <c r="I126" s="366"/>
      <c r="J126" s="367"/>
      <c r="K126" s="179"/>
      <c r="L126" s="183"/>
      <c r="M126" s="183"/>
      <c r="N126" s="183"/>
      <c r="O126" s="183"/>
      <c r="P126" s="183"/>
      <c r="Q126" s="183"/>
      <c r="R126" s="183"/>
      <c r="S126" s="183"/>
      <c r="T126" s="183"/>
      <c r="U126" s="183"/>
      <c r="V126" s="183"/>
      <c r="W126" s="183"/>
      <c r="X126" s="183"/>
      <c r="Y126" s="183"/>
      <c r="Z126" s="183"/>
      <c r="AA126" s="183"/>
      <c r="AB126" s="183"/>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row>
    <row r="127" spans="1:48" ht="18" customHeight="1" thickBot="1">
      <c r="A127" s="229" t="s">
        <v>259</v>
      </c>
      <c r="B127" s="183"/>
      <c r="C127" s="183"/>
      <c r="D127" s="183"/>
      <c r="E127" s="183"/>
      <c r="F127" s="183"/>
      <c r="G127" s="183"/>
      <c r="H127" s="183"/>
      <c r="I127" s="183"/>
      <c r="J127" s="183"/>
      <c r="K127" s="179"/>
      <c r="L127" s="183"/>
      <c r="M127" s="183"/>
      <c r="N127" s="183"/>
      <c r="O127" s="183"/>
      <c r="P127" s="183"/>
      <c r="Q127" s="183"/>
      <c r="R127" s="183"/>
      <c r="S127" s="183"/>
      <c r="T127" s="183"/>
      <c r="U127" s="183"/>
      <c r="V127" s="183"/>
      <c r="W127" s="183"/>
      <c r="X127" s="183"/>
      <c r="Y127" s="183"/>
      <c r="Z127" s="183"/>
      <c r="AA127" s="183"/>
      <c r="AB127" s="183"/>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row>
    <row r="128" spans="1:48" ht="18" customHeight="1">
      <c r="A128" s="354" t="s">
        <v>243</v>
      </c>
      <c r="B128" s="355"/>
      <c r="C128" s="358" t="s">
        <v>250</v>
      </c>
      <c r="D128" s="359"/>
      <c r="E128" s="358" t="s">
        <v>222</v>
      </c>
      <c r="F128" s="359"/>
      <c r="G128" s="360" t="s">
        <v>251</v>
      </c>
      <c r="H128" s="360"/>
      <c r="I128" s="360" t="s">
        <v>252</v>
      </c>
      <c r="J128" s="361"/>
      <c r="K128" s="179"/>
      <c r="L128" s="183"/>
      <c r="M128" s="183"/>
      <c r="N128" s="183"/>
      <c r="O128" s="183"/>
      <c r="P128" s="183"/>
      <c r="Q128" s="183"/>
      <c r="R128" s="183"/>
      <c r="S128" s="183"/>
      <c r="T128" s="183"/>
      <c r="U128" s="183"/>
      <c r="V128" s="183"/>
      <c r="W128" s="183"/>
      <c r="X128" s="183"/>
      <c r="Y128" s="183"/>
      <c r="Z128" s="183"/>
      <c r="AA128" s="183"/>
      <c r="AB128" s="183"/>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row>
    <row r="129" spans="1:48" ht="18" customHeight="1">
      <c r="A129" s="356"/>
      <c r="B129" s="357"/>
      <c r="C129" s="226" t="s">
        <v>96</v>
      </c>
      <c r="D129" s="226" t="s">
        <v>253</v>
      </c>
      <c r="E129" s="226" t="s">
        <v>96</v>
      </c>
      <c r="F129" s="226" t="s">
        <v>254</v>
      </c>
      <c r="G129" s="226" t="s">
        <v>96</v>
      </c>
      <c r="H129" s="226" t="s">
        <v>255</v>
      </c>
      <c r="I129" s="362"/>
      <c r="J129" s="363"/>
      <c r="K129" s="179"/>
      <c r="L129" s="183"/>
      <c r="M129" s="183"/>
      <c r="N129" s="183"/>
      <c r="O129" s="183"/>
      <c r="P129" s="183"/>
      <c r="Q129" s="183"/>
      <c r="R129" s="183"/>
      <c r="S129" s="183"/>
      <c r="T129" s="183"/>
      <c r="U129" s="183"/>
      <c r="V129" s="183"/>
      <c r="W129" s="183"/>
      <c r="X129" s="183"/>
      <c r="Y129" s="183"/>
      <c r="Z129" s="183"/>
      <c r="AA129" s="183"/>
      <c r="AB129" s="183"/>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row>
    <row r="130" spans="1:48" ht="18" customHeight="1">
      <c r="A130" s="372" t="s">
        <v>260</v>
      </c>
      <c r="B130" s="373"/>
      <c r="C130" s="230">
        <f>SUM('[1]نجف آباد (جوزدان)'!C174,'[1]نجف آباد (آزادگان)'!C174,'[1]نجف آباد (حومه)'!C174)</f>
        <v>4</v>
      </c>
      <c r="D130" s="230">
        <f>SUM('[1]نجف آباد (جوزدان)'!D174,'[1]نجف آباد (آزادگان)'!D174,'[1]نجف آباد (حومه)'!D174)</f>
        <v>9</v>
      </c>
      <c r="E130" s="230">
        <f>SUM('[1]نجف آباد (جوزدان)'!E174,'[1]نجف آباد (آزادگان)'!E174,'[1]نجف آباد (حومه)'!E174)</f>
        <v>0</v>
      </c>
      <c r="F130" s="230">
        <f>SUM('[1]نجف آباد (جوزدان)'!F174,'[1]نجف آباد (آزادگان)'!F174,'[1]نجف آباد (حومه)'!F174)</f>
        <v>0</v>
      </c>
      <c r="G130" s="230">
        <f>SUM('[1]نجف آباد (جوزدان)'!G174,'[1]نجف آباد (آزادگان)'!G174,'[1]نجف آباد (حومه)'!G174)</f>
        <v>0</v>
      </c>
      <c r="H130" s="230">
        <f>SUM('[1]نجف آباد (جوزدان)'!H174,'[1]نجف آباد (آزادگان)'!H174,'[1]نجف آباد (حومه)'!H174)</f>
        <v>0</v>
      </c>
      <c r="I130" s="374"/>
      <c r="J130" s="375"/>
      <c r="K130" s="179"/>
      <c r="L130" s="183"/>
      <c r="M130" s="183"/>
      <c r="N130" s="183"/>
      <c r="O130" s="183"/>
      <c r="P130" s="183"/>
      <c r="Q130" s="183"/>
      <c r="R130" s="183"/>
      <c r="S130" s="183"/>
      <c r="T130" s="183"/>
      <c r="U130" s="183"/>
      <c r="V130" s="183"/>
      <c r="W130" s="183"/>
      <c r="X130" s="183"/>
      <c r="Y130" s="183"/>
      <c r="Z130" s="183"/>
      <c r="AA130" s="183"/>
      <c r="AB130" s="183"/>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row>
    <row r="131" spans="1:48" ht="18" customHeight="1">
      <c r="A131" s="231"/>
      <c r="B131" s="231"/>
      <c r="C131" s="231"/>
      <c r="D131" s="231"/>
      <c r="E131" s="231"/>
      <c r="F131" s="231"/>
      <c r="G131" s="231"/>
      <c r="H131" s="231"/>
      <c r="I131" s="231"/>
      <c r="J131" s="231"/>
      <c r="K131" s="231"/>
      <c r="L131" s="232"/>
      <c r="M131" s="232"/>
      <c r="N131" s="232"/>
      <c r="O131" s="232"/>
      <c r="P131" s="232"/>
      <c r="Q131" s="232"/>
      <c r="R131" s="232"/>
      <c r="S131" s="232"/>
      <c r="T131" s="232"/>
      <c r="U131" s="232"/>
      <c r="V131" s="232"/>
      <c r="W131" s="232"/>
      <c r="X131" s="232"/>
      <c r="Y131" s="232"/>
      <c r="Z131" s="232"/>
      <c r="AA131" s="232"/>
      <c r="AB131" s="232"/>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row>
    <row r="132" spans="1:48" ht="18" customHeight="1" thickBot="1">
      <c r="A132" s="349" t="s">
        <v>261</v>
      </c>
      <c r="B132" s="349"/>
      <c r="C132" s="349"/>
      <c r="D132" s="179"/>
      <c r="E132" s="179"/>
      <c r="F132" s="179"/>
      <c r="G132" s="179"/>
      <c r="H132" s="179"/>
      <c r="I132" s="179"/>
      <c r="J132" s="179"/>
      <c r="K132" s="179"/>
      <c r="L132" s="183"/>
      <c r="M132" s="183"/>
      <c r="N132" s="183"/>
      <c r="O132" s="183"/>
      <c r="P132" s="183"/>
      <c r="Q132" s="183"/>
      <c r="R132" s="183"/>
      <c r="S132" s="183"/>
      <c r="T132" s="183"/>
      <c r="U132" s="183"/>
      <c r="V132" s="183"/>
      <c r="W132" s="183"/>
      <c r="X132" s="183"/>
      <c r="Y132" s="183"/>
      <c r="Z132" s="183"/>
      <c r="AA132" s="183"/>
      <c r="AB132" s="183"/>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row>
    <row r="133" spans="1:48" ht="18" customHeight="1">
      <c r="A133" s="376" t="s">
        <v>243</v>
      </c>
      <c r="B133" s="379" t="s">
        <v>262</v>
      </c>
      <c r="C133" s="380"/>
      <c r="D133" s="380"/>
      <c r="E133" s="381"/>
      <c r="F133" s="382" t="s">
        <v>263</v>
      </c>
      <c r="G133" s="382"/>
      <c r="H133" s="382"/>
      <c r="I133" s="382"/>
      <c r="J133" s="383" t="s">
        <v>264</v>
      </c>
      <c r="K133" s="393" t="s">
        <v>265</v>
      </c>
      <c r="L133" s="183"/>
      <c r="M133" s="183"/>
      <c r="N133" s="183"/>
      <c r="O133" s="183"/>
      <c r="P133" s="183"/>
      <c r="Q133" s="183"/>
      <c r="R133" s="183"/>
      <c r="S133" s="183"/>
      <c r="T133" s="183"/>
      <c r="U133" s="183"/>
      <c r="V133" s="183"/>
      <c r="W133" s="183"/>
      <c r="X133" s="183"/>
      <c r="Y133" s="183"/>
      <c r="Z133" s="183"/>
      <c r="AA133" s="183"/>
      <c r="AB133" s="183"/>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row>
    <row r="134" spans="1:48" ht="18" customHeight="1">
      <c r="A134" s="377"/>
      <c r="B134" s="395" t="s">
        <v>266</v>
      </c>
      <c r="C134" s="396"/>
      <c r="D134" s="397" t="s">
        <v>267</v>
      </c>
      <c r="E134" s="397"/>
      <c r="F134" s="397" t="s">
        <v>266</v>
      </c>
      <c r="G134" s="397"/>
      <c r="H134" s="397" t="s">
        <v>267</v>
      </c>
      <c r="I134" s="397"/>
      <c r="J134" s="384"/>
      <c r="K134" s="394"/>
      <c r="L134" s="183"/>
      <c r="M134" s="183"/>
      <c r="N134" s="183"/>
      <c r="O134" s="183"/>
      <c r="P134" s="183"/>
      <c r="Q134" s="183"/>
      <c r="R134" s="183"/>
      <c r="S134" s="183"/>
      <c r="T134" s="183"/>
      <c r="U134" s="183"/>
      <c r="V134" s="183"/>
      <c r="W134" s="183"/>
      <c r="X134" s="183"/>
      <c r="Y134" s="183"/>
      <c r="Z134" s="183"/>
      <c r="AA134" s="183"/>
      <c r="AB134" s="183"/>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row>
    <row r="135" spans="1:48" ht="18" customHeight="1">
      <c r="A135" s="378"/>
      <c r="B135" s="234" t="s">
        <v>96</v>
      </c>
      <c r="C135" s="234" t="s">
        <v>254</v>
      </c>
      <c r="D135" s="234" t="s">
        <v>96</v>
      </c>
      <c r="E135" s="234" t="s">
        <v>254</v>
      </c>
      <c r="F135" s="234" t="s">
        <v>96</v>
      </c>
      <c r="G135" s="234" t="s">
        <v>254</v>
      </c>
      <c r="H135" s="234" t="s">
        <v>96</v>
      </c>
      <c r="I135" s="234" t="s">
        <v>254</v>
      </c>
      <c r="J135" s="385"/>
      <c r="K135" s="394"/>
      <c r="L135" s="183"/>
      <c r="M135" s="183"/>
      <c r="N135" s="183"/>
      <c r="O135" s="183"/>
      <c r="P135" s="183"/>
      <c r="Q135" s="183"/>
      <c r="R135" s="183"/>
      <c r="S135" s="183"/>
      <c r="T135" s="183"/>
      <c r="U135" s="183"/>
      <c r="V135" s="183"/>
      <c r="W135" s="183"/>
      <c r="X135" s="183"/>
      <c r="Y135" s="183"/>
      <c r="Z135" s="183"/>
      <c r="AA135" s="183"/>
      <c r="AB135" s="183"/>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row>
    <row r="136" spans="1:48" ht="18" customHeight="1" thickBot="1">
      <c r="A136" s="235" t="s">
        <v>268</v>
      </c>
      <c r="B136" s="236">
        <f>SUM('[1]نجف آباد (جوزدان)'!B180,'[1]نجف آباد (آزادگان)'!B180,'[1]نجف آباد (حومه)'!B180)</f>
        <v>20</v>
      </c>
      <c r="C136" s="236">
        <f>SUM('[1]نجف آباد (جوزدان)'!C180,'[1]نجف آباد (آزادگان)'!C180,'[1]نجف آباد (حومه)'!C180)</f>
        <v>120000</v>
      </c>
      <c r="D136" s="236">
        <f>SUM('[1]نجف آباد (جوزدان)'!D180,'[1]نجف آباد (آزادگان)'!D180,'[1]نجف آباد (حومه)'!D180)</f>
        <v>15</v>
      </c>
      <c r="E136" s="236">
        <f>SUM('[1]نجف آباد (جوزدان)'!E180,'[1]نجف آباد (آزادگان)'!E180,'[1]نجف آباد (حومه)'!E180)</f>
        <v>75000</v>
      </c>
      <c r="F136" s="236">
        <f>SUM('[1]نجف آباد (جوزدان)'!F180,'[1]نجف آباد (آزادگان)'!F180,'[1]نجف آباد (حومه)'!F180)</f>
        <v>5</v>
      </c>
      <c r="G136" s="236">
        <f>SUM('[1]نجف آباد (جوزدان)'!G180,'[1]نجف آباد (آزادگان)'!G180,'[1]نجف آباد (حومه)'!G180)</f>
        <v>25000</v>
      </c>
      <c r="H136" s="236">
        <f>SUM('[1]نجف آباد (جوزدان)'!H180,'[1]نجف آباد (آزادگان)'!H180,'[1]نجف آباد (حومه)'!H180)</f>
        <v>25000</v>
      </c>
      <c r="I136" s="236">
        <f>SUM('[1]نجف آباد (جوزدان)'!I180,'[1]نجف آباد (آزادگان)'!I180,'[1]نجف آباد (حومه)'!I180)</f>
        <v>25000</v>
      </c>
      <c r="J136" s="236">
        <f>SUM('[1]نجف آباد (جوزدان)'!J180,'[1]نجف آباد (آزادگان)'!J180,'[1]نجف آباد (حومه)'!J180)</f>
        <v>120</v>
      </c>
      <c r="K136" s="237"/>
      <c r="L136" s="183"/>
      <c r="M136" s="183"/>
      <c r="N136" s="183"/>
      <c r="O136" s="183"/>
      <c r="P136" s="183"/>
      <c r="Q136" s="183"/>
      <c r="R136" s="183"/>
      <c r="S136" s="183"/>
      <c r="T136" s="183"/>
      <c r="U136" s="183"/>
      <c r="V136" s="183"/>
      <c r="W136" s="183"/>
      <c r="X136" s="183"/>
      <c r="Y136" s="183"/>
      <c r="Z136" s="183"/>
      <c r="AA136" s="183"/>
      <c r="AB136" s="183"/>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row>
    <row r="137" spans="1:48" ht="18" customHeight="1" thickBot="1">
      <c r="A137" s="238"/>
      <c r="B137" s="239"/>
      <c r="C137" s="239"/>
      <c r="D137" s="239"/>
      <c r="E137" s="239"/>
      <c r="F137" s="239"/>
      <c r="G137" s="239"/>
      <c r="H137" s="239"/>
      <c r="I137" s="239"/>
      <c r="J137" s="239"/>
      <c r="K137" s="240"/>
      <c r="L137" s="183"/>
      <c r="M137" s="183"/>
      <c r="N137" s="183"/>
      <c r="O137" s="183"/>
      <c r="P137" s="183"/>
      <c r="Q137" s="183"/>
      <c r="R137" s="183"/>
      <c r="S137" s="183"/>
      <c r="T137" s="183"/>
      <c r="U137" s="183"/>
      <c r="V137" s="183"/>
      <c r="W137" s="183"/>
      <c r="X137" s="183"/>
      <c r="Y137" s="183"/>
      <c r="Z137" s="183"/>
      <c r="AA137" s="183"/>
      <c r="AB137" s="183"/>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row>
    <row r="138" spans="1:48" ht="18" customHeight="1">
      <c r="A138" s="388" t="s">
        <v>243</v>
      </c>
      <c r="B138" s="390" t="s">
        <v>262</v>
      </c>
      <c r="C138" s="391"/>
      <c r="D138" s="391"/>
      <c r="E138" s="392"/>
      <c r="F138" s="382" t="s">
        <v>263</v>
      </c>
      <c r="G138" s="382"/>
      <c r="H138" s="382"/>
      <c r="I138" s="382"/>
      <c r="J138" s="383" t="s">
        <v>264</v>
      </c>
      <c r="K138" s="393" t="s">
        <v>265</v>
      </c>
      <c r="L138" s="183"/>
      <c r="M138" s="183"/>
      <c r="N138" s="183"/>
      <c r="O138" s="183"/>
      <c r="P138" s="183"/>
      <c r="Q138" s="183"/>
      <c r="R138" s="183"/>
      <c r="S138" s="183"/>
      <c r="T138" s="183"/>
      <c r="U138" s="183"/>
      <c r="V138" s="183"/>
      <c r="W138" s="183"/>
      <c r="X138" s="183"/>
      <c r="Y138" s="183"/>
      <c r="Z138" s="183"/>
      <c r="AA138" s="183"/>
      <c r="AB138" s="183"/>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row>
    <row r="139" spans="1:48" ht="18" customHeight="1">
      <c r="A139" s="376"/>
      <c r="B139" s="395" t="s">
        <v>266</v>
      </c>
      <c r="C139" s="396"/>
      <c r="D139" s="397" t="s">
        <v>267</v>
      </c>
      <c r="E139" s="397"/>
      <c r="F139" s="397" t="s">
        <v>266</v>
      </c>
      <c r="G139" s="397"/>
      <c r="H139" s="397" t="s">
        <v>267</v>
      </c>
      <c r="I139" s="397"/>
      <c r="J139" s="384"/>
      <c r="K139" s="394"/>
      <c r="L139" s="183"/>
      <c r="M139" s="183"/>
      <c r="N139" s="183"/>
      <c r="O139" s="183"/>
      <c r="P139" s="183"/>
      <c r="Q139" s="183"/>
      <c r="R139" s="183"/>
      <c r="S139" s="183"/>
      <c r="T139" s="183"/>
      <c r="U139" s="183"/>
      <c r="V139" s="183"/>
      <c r="W139" s="183"/>
      <c r="X139" s="183"/>
      <c r="Y139" s="183"/>
      <c r="Z139" s="183"/>
      <c r="AA139" s="183"/>
      <c r="AB139" s="183"/>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row>
    <row r="140" spans="1:48" ht="18" customHeight="1">
      <c r="A140" s="389"/>
      <c r="B140" s="234" t="s">
        <v>96</v>
      </c>
      <c r="C140" s="234" t="s">
        <v>254</v>
      </c>
      <c r="D140" s="234" t="s">
        <v>96</v>
      </c>
      <c r="E140" s="234" t="s">
        <v>254</v>
      </c>
      <c r="F140" s="234" t="s">
        <v>96</v>
      </c>
      <c r="G140" s="234" t="s">
        <v>254</v>
      </c>
      <c r="H140" s="234" t="s">
        <v>96</v>
      </c>
      <c r="I140" s="234" t="s">
        <v>254</v>
      </c>
      <c r="J140" s="385"/>
      <c r="K140" s="394"/>
      <c r="L140" s="183"/>
      <c r="M140" s="183"/>
      <c r="N140" s="183"/>
      <c r="O140" s="183"/>
      <c r="P140" s="183"/>
      <c r="Q140" s="183"/>
      <c r="R140" s="183"/>
      <c r="S140" s="183"/>
      <c r="T140" s="183"/>
      <c r="U140" s="183"/>
      <c r="V140" s="183"/>
      <c r="W140" s="183"/>
      <c r="X140" s="183"/>
      <c r="Y140" s="183"/>
      <c r="Z140" s="183"/>
      <c r="AA140" s="183"/>
      <c r="AB140" s="183"/>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row>
    <row r="141" spans="1:48" ht="18" customHeight="1" thickBot="1">
      <c r="A141" s="241" t="s">
        <v>269</v>
      </c>
      <c r="B141" s="236">
        <f>SUM('[1]نجف آباد (جوزدان)'!B185,'[1]نجف آباد (آزادگان)'!B185,'[1]نجف آباد (حومه)'!B185)</f>
        <v>1</v>
      </c>
      <c r="C141" s="236">
        <f>SUM('[1]نجف آباد (جوزدان)'!C185,'[1]نجف آباد (آزادگان)'!C185,'[1]نجف آباد (حومه)'!C185)</f>
        <v>16000</v>
      </c>
      <c r="D141" s="236">
        <f>SUM('[1]نجف آباد (جوزدان)'!D185,'[1]نجف آباد (آزادگان)'!D185,'[1]نجف آباد (حومه)'!D185)</f>
        <v>0</v>
      </c>
      <c r="E141" s="236">
        <f>SUM('[1]نجف آباد (جوزدان)'!E185,'[1]نجف آباد (آزادگان)'!E185,'[1]نجف آباد (حومه)'!E185)</f>
        <v>0</v>
      </c>
      <c r="F141" s="236">
        <f>SUM('[1]نجف آباد (جوزدان)'!F185,'[1]نجف آباد (آزادگان)'!F185,'[1]نجف آباد (حومه)'!F185)</f>
        <v>1</v>
      </c>
      <c r="G141" s="236">
        <f>SUM('[1]نجف آباد (جوزدان)'!G185,'[1]نجف آباد (آزادگان)'!G185,'[1]نجف آباد (حومه)'!G185)</f>
        <v>80000</v>
      </c>
      <c r="H141" s="236">
        <f>SUM('[1]نجف آباد (جوزدان)'!H185,'[1]نجف آباد (آزادگان)'!H185,'[1]نجف آباد (حومه)'!H185)</f>
        <v>0</v>
      </c>
      <c r="I141" s="236">
        <f>SUM('[1]نجف آباد (جوزدان)'!I185,'[1]نجف آباد (آزادگان)'!I185,'[1]نجف آباد (حومه)'!I185)</f>
        <v>0</v>
      </c>
      <c r="J141" s="236">
        <f>SUM('[1]نجف آباد (جوزدان)'!J185,'[1]نجف آباد (آزادگان)'!J185,'[1]نجف آباد (حومه)'!J185)</f>
        <v>0</v>
      </c>
      <c r="K141" s="237"/>
      <c r="L141" s="183"/>
      <c r="M141" s="183"/>
      <c r="N141" s="183"/>
      <c r="O141" s="183"/>
      <c r="P141" s="183"/>
      <c r="Q141" s="183"/>
      <c r="R141" s="183"/>
      <c r="S141" s="183"/>
      <c r="T141" s="183"/>
      <c r="U141" s="183"/>
      <c r="V141" s="183"/>
      <c r="W141" s="183"/>
      <c r="X141" s="183"/>
      <c r="Y141" s="183"/>
      <c r="Z141" s="183"/>
      <c r="AA141" s="183"/>
      <c r="AB141" s="183"/>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row>
    <row r="142" spans="1:48" ht="18" customHeight="1" thickBot="1">
      <c r="A142" s="238"/>
      <c r="B142" s="239"/>
      <c r="C142" s="239"/>
      <c r="D142" s="239"/>
      <c r="E142" s="239"/>
      <c r="F142" s="239"/>
      <c r="G142" s="239"/>
      <c r="H142" s="239"/>
      <c r="I142" s="239"/>
      <c r="J142" s="239"/>
      <c r="K142" s="240"/>
      <c r="L142" s="183"/>
      <c r="M142" s="183"/>
      <c r="N142" s="183"/>
      <c r="O142" s="183"/>
      <c r="P142" s="183"/>
      <c r="Q142" s="183"/>
      <c r="R142" s="183"/>
      <c r="S142" s="183"/>
      <c r="T142" s="183"/>
      <c r="U142" s="183"/>
      <c r="V142" s="183"/>
      <c r="W142" s="183"/>
      <c r="X142" s="183"/>
      <c r="Y142" s="183"/>
      <c r="Z142" s="183"/>
      <c r="AA142" s="183"/>
      <c r="AB142" s="183"/>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row>
    <row r="143" spans="1:48" ht="18" customHeight="1">
      <c r="A143" s="388" t="s">
        <v>243</v>
      </c>
      <c r="B143" s="390" t="s">
        <v>262</v>
      </c>
      <c r="C143" s="391"/>
      <c r="D143" s="391"/>
      <c r="E143" s="392"/>
      <c r="F143" s="382" t="s">
        <v>263</v>
      </c>
      <c r="G143" s="382"/>
      <c r="H143" s="382"/>
      <c r="I143" s="382"/>
      <c r="J143" s="383" t="s">
        <v>264</v>
      </c>
      <c r="K143" s="393" t="s">
        <v>265</v>
      </c>
      <c r="L143" s="183"/>
      <c r="M143" s="183"/>
      <c r="N143" s="183"/>
      <c r="O143" s="183"/>
      <c r="P143" s="183"/>
      <c r="Q143" s="183"/>
      <c r="R143" s="183"/>
      <c r="S143" s="183"/>
      <c r="T143" s="183"/>
      <c r="U143" s="183"/>
      <c r="V143" s="183"/>
      <c r="W143" s="183"/>
      <c r="X143" s="183"/>
      <c r="Y143" s="183"/>
      <c r="Z143" s="183"/>
      <c r="AA143" s="183"/>
      <c r="AB143" s="183"/>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row>
    <row r="144" spans="1:48" ht="18" customHeight="1">
      <c r="A144" s="376"/>
      <c r="B144" s="395" t="s">
        <v>266</v>
      </c>
      <c r="C144" s="396"/>
      <c r="D144" s="397" t="s">
        <v>267</v>
      </c>
      <c r="E144" s="397"/>
      <c r="F144" s="397" t="s">
        <v>266</v>
      </c>
      <c r="G144" s="397"/>
      <c r="H144" s="397" t="s">
        <v>267</v>
      </c>
      <c r="I144" s="397"/>
      <c r="J144" s="384"/>
      <c r="K144" s="394"/>
      <c r="L144" s="183"/>
      <c r="M144" s="183"/>
      <c r="N144" s="183"/>
      <c r="O144" s="183"/>
      <c r="P144" s="183"/>
      <c r="Q144" s="183"/>
      <c r="R144" s="183"/>
      <c r="S144" s="183"/>
      <c r="T144" s="183"/>
      <c r="U144" s="183"/>
      <c r="V144" s="183"/>
      <c r="W144" s="183"/>
      <c r="X144" s="183"/>
      <c r="Y144" s="183"/>
      <c r="Z144" s="183"/>
      <c r="AA144" s="183"/>
      <c r="AB144" s="183"/>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row>
    <row r="145" spans="1:48" ht="18" customHeight="1">
      <c r="A145" s="389"/>
      <c r="B145" s="234" t="s">
        <v>96</v>
      </c>
      <c r="C145" s="234" t="s">
        <v>254</v>
      </c>
      <c r="D145" s="234" t="s">
        <v>96</v>
      </c>
      <c r="E145" s="234" t="s">
        <v>254</v>
      </c>
      <c r="F145" s="234" t="s">
        <v>96</v>
      </c>
      <c r="G145" s="234" t="s">
        <v>254</v>
      </c>
      <c r="H145" s="234" t="s">
        <v>96</v>
      </c>
      <c r="I145" s="234" t="s">
        <v>254</v>
      </c>
      <c r="J145" s="385"/>
      <c r="K145" s="394"/>
      <c r="L145" s="183"/>
      <c r="M145" s="183"/>
      <c r="N145" s="183"/>
      <c r="O145" s="183"/>
      <c r="P145" s="183"/>
      <c r="Q145" s="183"/>
      <c r="R145" s="183"/>
      <c r="S145" s="183"/>
      <c r="T145" s="183"/>
      <c r="U145" s="183"/>
      <c r="V145" s="183"/>
      <c r="W145" s="183"/>
      <c r="X145" s="183"/>
      <c r="Y145" s="183"/>
      <c r="Z145" s="183"/>
      <c r="AA145" s="183"/>
      <c r="AB145" s="183"/>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row>
    <row r="146" spans="1:48" ht="18" customHeight="1" thickBot="1">
      <c r="A146" s="235" t="s">
        <v>270</v>
      </c>
      <c r="B146" s="236">
        <f>SUM('[1]نجف آباد (جوزدان)'!B190,'[1]نجف آباد (آزادگان)'!B190,'[1]نجف آباد (حومه)'!B190)</f>
        <v>0</v>
      </c>
      <c r="C146" s="236">
        <f>SUM('[1]نجف آباد (جوزدان)'!C190,'[1]نجف آباد (آزادگان)'!C190,'[1]نجف آباد (حومه)'!C190)</f>
        <v>0</v>
      </c>
      <c r="D146" s="236">
        <f>SUM('[1]نجف آباد (جوزدان)'!D190,'[1]نجف آباد (آزادگان)'!D190,'[1]نجف آباد (حومه)'!D190)</f>
        <v>1</v>
      </c>
      <c r="E146" s="236">
        <f>SUM('[1]نجف آباد (جوزدان)'!E190,'[1]نجف آباد (آزادگان)'!E190,'[1]نجف آباد (حومه)'!E190)</f>
        <v>15000</v>
      </c>
      <c r="F146" s="236">
        <f>SUM('[1]نجف آباد (جوزدان)'!F190,'[1]نجف آباد (آزادگان)'!F190,'[1]نجف آباد (حومه)'!F190)</f>
        <v>0</v>
      </c>
      <c r="G146" s="236">
        <f>SUM('[1]نجف آباد (جوزدان)'!G190,'[1]نجف آباد (آزادگان)'!G190,'[1]نجف آباد (حومه)'!G190)</f>
        <v>0</v>
      </c>
      <c r="H146" s="236">
        <f>SUM('[1]نجف آباد (جوزدان)'!H190,'[1]نجف آباد (آزادگان)'!H190,'[1]نجف آباد (حومه)'!H190)</f>
        <v>0</v>
      </c>
      <c r="I146" s="236">
        <f>SUM('[1]نجف آباد (جوزدان)'!I190,'[1]نجف آباد (آزادگان)'!I190,'[1]نجف آباد (حومه)'!I190)</f>
        <v>0</v>
      </c>
      <c r="J146" s="236">
        <f>SUM('[1]نجف آباد (جوزدان)'!J190,'[1]نجف آباد (آزادگان)'!J190,'[1]نجف آباد (حومه)'!J190)</f>
        <v>0</v>
      </c>
      <c r="K146" s="237"/>
      <c r="L146" s="183"/>
      <c r="M146" s="183"/>
      <c r="N146" s="183"/>
      <c r="O146" s="183"/>
      <c r="P146" s="183"/>
      <c r="Q146" s="183"/>
      <c r="R146" s="183"/>
      <c r="S146" s="183"/>
      <c r="T146" s="183"/>
      <c r="U146" s="183"/>
      <c r="V146" s="183"/>
      <c r="W146" s="183"/>
      <c r="X146" s="183"/>
      <c r="Y146" s="183"/>
      <c r="Z146" s="183"/>
      <c r="AA146" s="183"/>
      <c r="AB146" s="183"/>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row>
    <row r="147" spans="1:48" ht="18" customHeight="1" thickBot="1">
      <c r="A147" s="238"/>
      <c r="B147" s="239"/>
      <c r="C147" s="239"/>
      <c r="D147" s="239"/>
      <c r="E147" s="239"/>
      <c r="F147" s="239"/>
      <c r="G147" s="239"/>
      <c r="H147" s="239"/>
      <c r="I147" s="239"/>
      <c r="J147" s="239"/>
      <c r="K147" s="240"/>
      <c r="L147" s="183"/>
      <c r="M147" s="183"/>
      <c r="N147" s="183"/>
      <c r="O147" s="183"/>
      <c r="P147" s="183"/>
      <c r="Q147" s="183"/>
      <c r="R147" s="183"/>
      <c r="S147" s="183"/>
      <c r="T147" s="183"/>
      <c r="U147" s="183"/>
      <c r="V147" s="183"/>
      <c r="W147" s="183"/>
      <c r="X147" s="183"/>
      <c r="Y147" s="183"/>
      <c r="Z147" s="183"/>
      <c r="AA147" s="183"/>
      <c r="AB147" s="183"/>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row>
    <row r="148" spans="1:48" ht="18" customHeight="1">
      <c r="A148" s="388" t="s">
        <v>243</v>
      </c>
      <c r="B148" s="390" t="s">
        <v>271</v>
      </c>
      <c r="C148" s="391"/>
      <c r="D148" s="391"/>
      <c r="E148" s="392"/>
      <c r="F148" s="382" t="s">
        <v>272</v>
      </c>
      <c r="G148" s="382"/>
      <c r="H148" s="382"/>
      <c r="I148" s="382"/>
      <c r="J148" s="383" t="s">
        <v>264</v>
      </c>
      <c r="K148" s="393" t="s">
        <v>265</v>
      </c>
      <c r="L148" s="183"/>
      <c r="M148" s="183"/>
      <c r="N148" s="183"/>
      <c r="O148" s="183"/>
      <c r="P148" s="183"/>
      <c r="Q148" s="183"/>
      <c r="R148" s="183"/>
      <c r="S148" s="183"/>
      <c r="T148" s="183"/>
      <c r="U148" s="183"/>
      <c r="V148" s="183"/>
      <c r="W148" s="183"/>
      <c r="X148" s="183"/>
      <c r="Y148" s="183"/>
      <c r="Z148" s="183"/>
      <c r="AA148" s="183"/>
      <c r="AB148" s="183"/>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row>
    <row r="149" spans="1:48" ht="18" customHeight="1">
      <c r="A149" s="376"/>
      <c r="B149" s="395" t="s">
        <v>266</v>
      </c>
      <c r="C149" s="396"/>
      <c r="D149" s="397" t="s">
        <v>267</v>
      </c>
      <c r="E149" s="397"/>
      <c r="F149" s="397" t="s">
        <v>266</v>
      </c>
      <c r="G149" s="397"/>
      <c r="H149" s="397" t="s">
        <v>267</v>
      </c>
      <c r="I149" s="397"/>
      <c r="J149" s="384"/>
      <c r="K149" s="394"/>
      <c r="L149" s="183"/>
      <c r="M149" s="183"/>
      <c r="N149" s="183"/>
      <c r="O149" s="183"/>
      <c r="P149" s="183"/>
      <c r="Q149" s="183"/>
      <c r="R149" s="183"/>
      <c r="S149" s="183"/>
      <c r="T149" s="183"/>
      <c r="U149" s="183"/>
      <c r="V149" s="183"/>
      <c r="W149" s="183"/>
      <c r="X149" s="183"/>
      <c r="Y149" s="183"/>
      <c r="Z149" s="183"/>
      <c r="AA149" s="183"/>
      <c r="AB149" s="183"/>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row>
    <row r="150" spans="1:48" ht="18" customHeight="1">
      <c r="A150" s="389"/>
      <c r="B150" s="234" t="s">
        <v>96</v>
      </c>
      <c r="C150" s="234" t="s">
        <v>254</v>
      </c>
      <c r="D150" s="234" t="s">
        <v>96</v>
      </c>
      <c r="E150" s="234" t="s">
        <v>254</v>
      </c>
      <c r="F150" s="234" t="s">
        <v>96</v>
      </c>
      <c r="G150" s="234" t="s">
        <v>254</v>
      </c>
      <c r="H150" s="234" t="s">
        <v>96</v>
      </c>
      <c r="I150" s="234" t="s">
        <v>254</v>
      </c>
      <c r="J150" s="385"/>
      <c r="K150" s="394"/>
      <c r="L150" s="183"/>
      <c r="M150" s="183"/>
      <c r="N150" s="183"/>
      <c r="O150" s="183"/>
      <c r="P150" s="183"/>
      <c r="Q150" s="183"/>
      <c r="R150" s="183"/>
      <c r="S150" s="183"/>
      <c r="T150" s="183"/>
      <c r="U150" s="183"/>
      <c r="V150" s="183"/>
      <c r="W150" s="183"/>
      <c r="X150" s="183"/>
      <c r="Y150" s="183"/>
      <c r="Z150" s="183"/>
      <c r="AA150" s="183"/>
      <c r="AB150" s="183"/>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row>
    <row r="151" spans="1:48" ht="18" customHeight="1" thickBot="1">
      <c r="A151" s="235" t="s">
        <v>273</v>
      </c>
      <c r="B151" s="236">
        <f>SUM('[1]نجف آباد (جوزدان)'!B195,'[1]نجف آباد (آزادگان)'!B195,'[1]نجف آباد (حومه)'!B195)</f>
        <v>18</v>
      </c>
      <c r="C151" s="236">
        <f>SUM('[1]نجف آباد (جوزدان)'!C195,'[1]نجف آباد (آزادگان)'!C195,'[1]نجف آباد (حومه)'!C195)</f>
        <v>660</v>
      </c>
      <c r="D151" s="236">
        <f>SUM('[1]نجف آباد (جوزدان)'!D195,'[1]نجف آباد (آزادگان)'!D195,'[1]نجف آباد (حومه)'!D195)</f>
        <v>0</v>
      </c>
      <c r="E151" s="236">
        <f>SUM('[1]نجف آباد (جوزدان)'!E195,'[1]نجف آباد (آزادگان)'!E195,'[1]نجف آباد (حومه)'!E195)</f>
        <v>0</v>
      </c>
      <c r="F151" s="236">
        <f>SUM('[1]نجف آباد (جوزدان)'!F195,'[1]نجف آباد (آزادگان)'!F195,'[1]نجف آباد (حومه)'!F195)</f>
        <v>0</v>
      </c>
      <c r="G151" s="236">
        <f>SUM('[1]نجف آباد (جوزدان)'!G195,'[1]نجف آباد (آزادگان)'!G195,'[1]نجف آباد (حومه)'!G195)</f>
        <v>0</v>
      </c>
      <c r="H151" s="236">
        <f>SUM('[1]نجف آباد (جوزدان)'!H195,'[1]نجف آباد (آزادگان)'!H195,'[1]نجف آباد (حومه)'!H195)</f>
        <v>0</v>
      </c>
      <c r="I151" s="236">
        <f>SUM('[1]نجف آباد (جوزدان)'!I195,'[1]نجف آباد (آزادگان)'!I195,'[1]نجف آباد (حومه)'!I195)</f>
        <v>0</v>
      </c>
      <c r="J151" s="236">
        <f>SUM('[1]نجف آباد (جوزدان)'!J195,'[1]نجف آباد (آزادگان)'!J195,'[1]نجف آباد (حومه)'!J195)</f>
        <v>6300</v>
      </c>
      <c r="K151" s="237"/>
      <c r="L151" s="183"/>
      <c r="M151" s="183"/>
      <c r="N151" s="183"/>
      <c r="O151" s="183"/>
      <c r="P151" s="183"/>
      <c r="Q151" s="183"/>
      <c r="R151" s="183"/>
      <c r="S151" s="183"/>
      <c r="T151" s="183"/>
      <c r="U151" s="183"/>
      <c r="V151" s="183"/>
      <c r="W151" s="183"/>
      <c r="X151" s="183"/>
      <c r="Y151" s="183"/>
      <c r="Z151" s="183"/>
      <c r="AA151" s="183"/>
      <c r="AB151" s="183"/>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row>
    <row r="152" spans="1:48" ht="18" customHeight="1" thickBot="1">
      <c r="A152" s="238"/>
      <c r="B152" s="239"/>
      <c r="C152" s="239"/>
      <c r="D152" s="239"/>
      <c r="E152" s="239"/>
      <c r="F152" s="239"/>
      <c r="G152" s="239"/>
      <c r="H152" s="239"/>
      <c r="I152" s="239"/>
      <c r="J152" s="239"/>
      <c r="K152" s="240"/>
      <c r="L152" s="183"/>
      <c r="M152" s="183"/>
      <c r="N152" s="183"/>
      <c r="O152" s="183"/>
      <c r="P152" s="183"/>
      <c r="Q152" s="183"/>
      <c r="R152" s="183"/>
      <c r="S152" s="183"/>
      <c r="T152" s="183"/>
      <c r="U152" s="183"/>
      <c r="V152" s="183"/>
      <c r="W152" s="183"/>
      <c r="X152" s="183"/>
      <c r="Y152" s="183"/>
      <c r="Z152" s="183"/>
      <c r="AA152" s="183"/>
      <c r="AB152" s="183"/>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row>
    <row r="153" spans="1:48" ht="18" customHeight="1">
      <c r="A153" s="388" t="s">
        <v>243</v>
      </c>
      <c r="B153" s="390" t="s">
        <v>262</v>
      </c>
      <c r="C153" s="391"/>
      <c r="D153" s="391"/>
      <c r="E153" s="392"/>
      <c r="F153" s="382" t="s">
        <v>263</v>
      </c>
      <c r="G153" s="382"/>
      <c r="H153" s="382"/>
      <c r="I153" s="382"/>
      <c r="J153" s="383" t="s">
        <v>264</v>
      </c>
      <c r="K153" s="393" t="s">
        <v>265</v>
      </c>
      <c r="L153" s="183"/>
      <c r="M153" s="183"/>
      <c r="N153" s="183"/>
      <c r="O153" s="183"/>
      <c r="P153" s="183"/>
      <c r="Q153" s="183"/>
      <c r="R153" s="183"/>
      <c r="S153" s="183"/>
      <c r="T153" s="183"/>
      <c r="U153" s="183"/>
      <c r="V153" s="183"/>
      <c r="W153" s="183"/>
      <c r="X153" s="183"/>
      <c r="Y153" s="183"/>
      <c r="Z153" s="183"/>
      <c r="AA153" s="183"/>
      <c r="AB153" s="183"/>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row>
    <row r="154" spans="1:48" ht="18" customHeight="1">
      <c r="A154" s="376"/>
      <c r="B154" s="395" t="s">
        <v>266</v>
      </c>
      <c r="C154" s="396"/>
      <c r="D154" s="397" t="s">
        <v>267</v>
      </c>
      <c r="E154" s="397"/>
      <c r="F154" s="397" t="s">
        <v>266</v>
      </c>
      <c r="G154" s="397"/>
      <c r="H154" s="397" t="s">
        <v>267</v>
      </c>
      <c r="I154" s="397"/>
      <c r="J154" s="384"/>
      <c r="K154" s="394"/>
      <c r="L154" s="183"/>
      <c r="M154" s="183"/>
      <c r="N154" s="183"/>
      <c r="O154" s="183"/>
      <c r="P154" s="183"/>
      <c r="Q154" s="183"/>
      <c r="R154" s="183"/>
      <c r="S154" s="183"/>
      <c r="T154" s="183"/>
      <c r="U154" s="183"/>
      <c r="V154" s="183"/>
      <c r="W154" s="183"/>
      <c r="X154" s="183"/>
      <c r="Y154" s="183"/>
      <c r="Z154" s="183"/>
      <c r="AA154" s="183"/>
      <c r="AB154" s="183"/>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row>
    <row r="155" spans="1:48" ht="18" customHeight="1">
      <c r="A155" s="389"/>
      <c r="B155" s="234" t="s">
        <v>96</v>
      </c>
      <c r="C155" s="234" t="s">
        <v>254</v>
      </c>
      <c r="D155" s="234" t="s">
        <v>96</v>
      </c>
      <c r="E155" s="234" t="s">
        <v>254</v>
      </c>
      <c r="F155" s="234" t="s">
        <v>96</v>
      </c>
      <c r="G155" s="234" t="s">
        <v>254</v>
      </c>
      <c r="H155" s="234" t="s">
        <v>96</v>
      </c>
      <c r="I155" s="234" t="s">
        <v>254</v>
      </c>
      <c r="J155" s="385"/>
      <c r="K155" s="394"/>
      <c r="L155" s="183"/>
      <c r="M155" s="183"/>
      <c r="N155" s="183"/>
      <c r="O155" s="183"/>
      <c r="P155" s="183"/>
      <c r="Q155" s="183"/>
      <c r="R155" s="183"/>
      <c r="S155" s="183"/>
      <c r="T155" s="183"/>
      <c r="U155" s="183"/>
      <c r="V155" s="183"/>
      <c r="W155" s="183"/>
      <c r="X155" s="183"/>
      <c r="Y155" s="183"/>
      <c r="Z155" s="183"/>
      <c r="AA155" s="183"/>
      <c r="AB155" s="183"/>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row>
    <row r="156" spans="1:48" ht="18" customHeight="1" thickBot="1">
      <c r="A156" s="235" t="s">
        <v>274</v>
      </c>
      <c r="B156" s="236">
        <f>SUM('[1]نجف آباد (جوزدان)'!B200,'[1]نجف آباد (آزادگان)'!B200,'[1]نجف آباد (حومه)'!B200)</f>
        <v>140</v>
      </c>
      <c r="C156" s="236">
        <f>SUM('[1]نجف آباد (جوزدان)'!C200,'[1]نجف آباد (آزادگان)'!C200,'[1]نجف آباد (حومه)'!C200)</f>
        <v>2226000</v>
      </c>
      <c r="D156" s="236">
        <f>SUM('[1]نجف آباد (جوزدان)'!D200,'[1]نجف آباد (آزادگان)'!D200,'[1]نجف آباد (حومه)'!D200)</f>
        <v>158</v>
      </c>
      <c r="E156" s="236">
        <f>SUM('[1]نجف آباد (جوزدان)'!E200,'[1]نجف آباد (آزادگان)'!E200,'[1]نجف آباد (حومه)'!E200)</f>
        <v>2502000</v>
      </c>
      <c r="F156" s="236">
        <f>SUM('[1]نجف آباد (جوزدان)'!F200,'[1]نجف آباد (آزادگان)'!F200,'[1]نجف آباد (حومه)'!F200)</f>
        <v>0</v>
      </c>
      <c r="G156" s="236">
        <f>SUM('[1]نجف آباد (جوزدان)'!G200,'[1]نجف آباد (آزادگان)'!G200,'[1]نجف آباد (حومه)'!G200)</f>
        <v>0</v>
      </c>
      <c r="H156" s="236">
        <f>SUM('[1]نجف آباد (جوزدان)'!H200,'[1]نجف آباد (آزادگان)'!H200,'[1]نجف آباد (حومه)'!H200)</f>
        <v>0</v>
      </c>
      <c r="I156" s="236">
        <f>SUM('[1]نجف آباد (جوزدان)'!I200,'[1]نجف آباد (آزادگان)'!I200,'[1]نجف آباد (حومه)'!I200)</f>
        <v>0</v>
      </c>
      <c r="J156" s="236">
        <f>SUM('[1]نجف آباد (جوزدان)'!J200,'[1]نجف آباد (آزادگان)'!J200,'[1]نجف آباد (حومه)'!J200)</f>
        <v>620</v>
      </c>
      <c r="K156" s="237"/>
      <c r="L156" s="183"/>
      <c r="M156" s="183"/>
      <c r="N156" s="183"/>
      <c r="O156" s="183"/>
      <c r="P156" s="183"/>
      <c r="Q156" s="183"/>
      <c r="R156" s="183"/>
      <c r="S156" s="183"/>
      <c r="T156" s="183"/>
      <c r="U156" s="183"/>
      <c r="V156" s="183"/>
      <c r="W156" s="183"/>
      <c r="X156" s="183"/>
      <c r="Y156" s="183"/>
      <c r="Z156" s="183"/>
      <c r="AA156" s="183"/>
      <c r="AB156" s="183"/>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row>
    <row r="157" spans="1:48" ht="18" customHeight="1" thickBot="1">
      <c r="A157" s="238"/>
      <c r="B157" s="239"/>
      <c r="C157" s="239"/>
      <c r="D157" s="239"/>
      <c r="E157" s="239"/>
      <c r="F157" s="239"/>
      <c r="G157" s="239"/>
      <c r="H157" s="239"/>
      <c r="I157" s="239"/>
      <c r="J157" s="239"/>
      <c r="K157" s="240"/>
      <c r="L157" s="183"/>
      <c r="M157" s="183"/>
      <c r="N157" s="183"/>
      <c r="O157" s="183"/>
      <c r="P157" s="183"/>
      <c r="Q157" s="183"/>
      <c r="R157" s="183"/>
      <c r="S157" s="183"/>
      <c r="T157" s="183"/>
      <c r="U157" s="183"/>
      <c r="V157" s="183"/>
      <c r="W157" s="183"/>
      <c r="X157" s="183"/>
      <c r="Y157" s="183"/>
      <c r="Z157" s="183"/>
      <c r="AA157" s="183"/>
      <c r="AB157" s="183"/>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row>
    <row r="158" spans="1:48" ht="18" customHeight="1">
      <c r="A158" s="388" t="s">
        <v>243</v>
      </c>
      <c r="B158" s="390" t="s">
        <v>262</v>
      </c>
      <c r="C158" s="391"/>
      <c r="D158" s="391"/>
      <c r="E158" s="392"/>
      <c r="F158" s="382" t="s">
        <v>263</v>
      </c>
      <c r="G158" s="382"/>
      <c r="H158" s="382"/>
      <c r="I158" s="382"/>
      <c r="J158" s="383" t="s">
        <v>275</v>
      </c>
      <c r="K158" s="393" t="s">
        <v>265</v>
      </c>
      <c r="L158" s="183"/>
      <c r="M158" s="183"/>
      <c r="N158" s="183"/>
      <c r="O158" s="183"/>
      <c r="P158" s="183"/>
      <c r="Q158" s="183"/>
      <c r="R158" s="183"/>
      <c r="S158" s="183"/>
      <c r="T158" s="183"/>
      <c r="U158" s="183"/>
      <c r="V158" s="183"/>
      <c r="W158" s="183"/>
      <c r="X158" s="183"/>
      <c r="Y158" s="183"/>
      <c r="Z158" s="183"/>
      <c r="AA158" s="183"/>
      <c r="AB158" s="183"/>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row>
    <row r="159" spans="1:48" ht="18" customHeight="1">
      <c r="A159" s="376"/>
      <c r="B159" s="395" t="s">
        <v>266</v>
      </c>
      <c r="C159" s="396"/>
      <c r="D159" s="397" t="s">
        <v>267</v>
      </c>
      <c r="E159" s="397"/>
      <c r="F159" s="397" t="s">
        <v>266</v>
      </c>
      <c r="G159" s="397"/>
      <c r="H159" s="397" t="s">
        <v>267</v>
      </c>
      <c r="I159" s="397"/>
      <c r="J159" s="384"/>
      <c r="K159" s="394"/>
      <c r="L159" s="183"/>
      <c r="M159" s="183"/>
      <c r="N159" s="183"/>
      <c r="O159" s="183"/>
      <c r="P159" s="183"/>
      <c r="Q159" s="183"/>
      <c r="R159" s="183"/>
      <c r="S159" s="183"/>
      <c r="T159" s="183"/>
      <c r="U159" s="183"/>
      <c r="V159" s="183"/>
      <c r="W159" s="183"/>
      <c r="X159" s="183"/>
      <c r="Y159" s="183"/>
      <c r="Z159" s="183"/>
      <c r="AA159" s="183"/>
      <c r="AB159" s="183"/>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row>
    <row r="160" spans="1:48" ht="18" customHeight="1">
      <c r="A160" s="389"/>
      <c r="B160" s="234" t="s">
        <v>96</v>
      </c>
      <c r="C160" s="234" t="s">
        <v>254</v>
      </c>
      <c r="D160" s="234" t="s">
        <v>96</v>
      </c>
      <c r="E160" s="234" t="s">
        <v>254</v>
      </c>
      <c r="F160" s="234" t="s">
        <v>96</v>
      </c>
      <c r="G160" s="234" t="s">
        <v>254</v>
      </c>
      <c r="H160" s="234" t="s">
        <v>96</v>
      </c>
      <c r="I160" s="234" t="s">
        <v>254</v>
      </c>
      <c r="J160" s="385"/>
      <c r="K160" s="394"/>
      <c r="L160" s="183"/>
      <c r="M160" s="183"/>
      <c r="N160" s="183"/>
      <c r="O160" s="183"/>
      <c r="P160" s="183"/>
      <c r="Q160" s="183"/>
      <c r="R160" s="183"/>
      <c r="S160" s="183"/>
      <c r="T160" s="183"/>
      <c r="U160" s="183"/>
      <c r="V160" s="183"/>
      <c r="W160" s="183"/>
      <c r="X160" s="183"/>
      <c r="Y160" s="183"/>
      <c r="Z160" s="183"/>
      <c r="AA160" s="183"/>
      <c r="AB160" s="183"/>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row>
    <row r="161" spans="1:48" ht="18" customHeight="1" thickBot="1">
      <c r="A161" s="235" t="s">
        <v>276</v>
      </c>
      <c r="B161" s="236">
        <f>SUM('[1]نجف آباد (جوزدان)'!B205,'[1]نجف آباد (آزادگان)'!B205,'[1]نجف آباد (حومه)'!B205)</f>
        <v>23</v>
      </c>
      <c r="C161" s="236">
        <f>SUM('[1]نجف آباد (جوزدان)'!C205,'[1]نجف آباد (آزادگان)'!C205,'[1]نجف آباد (حومه)'!C205)</f>
        <v>1000000</v>
      </c>
      <c r="D161" s="236">
        <f>SUM('[1]نجف آباد (جوزدان)'!D205,'[1]نجف آباد (آزادگان)'!D205,'[1]نجف آباد (حومه)'!D205)</f>
        <v>12</v>
      </c>
      <c r="E161" s="236">
        <f>SUM('[1]نجف آباد (جوزدان)'!E205,'[1]نجف آباد (آزادگان)'!E205,'[1]نجف آباد (حومه)'!E205)</f>
        <v>350000</v>
      </c>
      <c r="F161" s="236">
        <f>SUM('[1]نجف آباد (جوزدان)'!F205,'[1]نجف آباد (آزادگان)'!F205,'[1]نجف آباد (حومه)'!F205)</f>
        <v>0</v>
      </c>
      <c r="G161" s="236">
        <f>SUM('[1]نجف آباد (جوزدان)'!G205,'[1]نجف آباد (آزادگان)'!G205,'[1]نجف آباد (حومه)'!G205)</f>
        <v>0</v>
      </c>
      <c r="H161" s="236">
        <f>SUM('[1]نجف آباد (جوزدان)'!H205,'[1]نجف آباد (آزادگان)'!H205,'[1]نجف آباد (حومه)'!H205)</f>
        <v>0</v>
      </c>
      <c r="I161" s="236">
        <f>SUM('[1]نجف آباد (جوزدان)'!I205,'[1]نجف آباد (آزادگان)'!I205,'[1]نجف آباد (حومه)'!I205)</f>
        <v>0</v>
      </c>
      <c r="J161" s="236">
        <f>SUM('[1]نجف آباد (جوزدان)'!J205,'[1]نجف آباد (آزادگان)'!J205,'[1]نجف آباد (حومه)'!J205)</f>
        <v>500</v>
      </c>
      <c r="K161" s="237"/>
      <c r="L161" s="183"/>
      <c r="M161" s="183"/>
      <c r="N161" s="183"/>
      <c r="O161" s="183"/>
      <c r="P161" s="183"/>
      <c r="Q161" s="183"/>
      <c r="R161" s="183"/>
      <c r="S161" s="183"/>
      <c r="T161" s="183"/>
      <c r="U161" s="183"/>
      <c r="V161" s="183"/>
      <c r="W161" s="183"/>
      <c r="X161" s="183"/>
      <c r="Y161" s="183"/>
      <c r="Z161" s="183"/>
      <c r="AA161" s="183"/>
      <c r="AB161" s="183"/>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row>
    <row r="162" spans="1:48" ht="18" customHeight="1" thickBot="1">
      <c r="A162" s="238"/>
      <c r="B162" s="239"/>
      <c r="C162" s="239"/>
      <c r="D162" s="239"/>
      <c r="E162" s="239"/>
      <c r="F162" s="239"/>
      <c r="G162" s="239"/>
      <c r="H162" s="239"/>
      <c r="I162" s="239"/>
      <c r="J162" s="239"/>
      <c r="K162" s="240"/>
      <c r="L162" s="183"/>
      <c r="M162" s="183"/>
      <c r="N162" s="183"/>
      <c r="O162" s="183"/>
      <c r="P162" s="183"/>
      <c r="Q162" s="183"/>
      <c r="R162" s="183"/>
      <c r="S162" s="183"/>
      <c r="T162" s="183"/>
      <c r="U162" s="183"/>
      <c r="V162" s="183"/>
      <c r="W162" s="183"/>
      <c r="X162" s="183"/>
      <c r="Y162" s="183"/>
      <c r="Z162" s="183"/>
      <c r="AA162" s="183"/>
      <c r="AB162" s="183"/>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row>
    <row r="163" spans="1:48" ht="18" customHeight="1">
      <c r="A163" s="388" t="s">
        <v>243</v>
      </c>
      <c r="B163" s="390" t="s">
        <v>262</v>
      </c>
      <c r="C163" s="391"/>
      <c r="D163" s="391"/>
      <c r="E163" s="392"/>
      <c r="F163" s="382" t="s">
        <v>263</v>
      </c>
      <c r="G163" s="382"/>
      <c r="H163" s="382"/>
      <c r="I163" s="382"/>
      <c r="J163" s="383" t="s">
        <v>277</v>
      </c>
      <c r="K163" s="393" t="s">
        <v>265</v>
      </c>
      <c r="L163" s="183"/>
      <c r="M163" s="183"/>
      <c r="N163" s="183"/>
      <c r="O163" s="183"/>
      <c r="P163" s="183"/>
      <c r="Q163" s="183"/>
      <c r="R163" s="183"/>
      <c r="S163" s="183"/>
      <c r="T163" s="183"/>
      <c r="U163" s="183"/>
      <c r="V163" s="183"/>
      <c r="W163" s="183"/>
      <c r="X163" s="183"/>
      <c r="Y163" s="183"/>
      <c r="Z163" s="183"/>
      <c r="AA163" s="183"/>
      <c r="AB163" s="183"/>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row>
    <row r="164" spans="1:48" ht="18" customHeight="1">
      <c r="A164" s="376"/>
      <c r="B164" s="395" t="s">
        <v>266</v>
      </c>
      <c r="C164" s="396"/>
      <c r="D164" s="397" t="s">
        <v>267</v>
      </c>
      <c r="E164" s="397"/>
      <c r="F164" s="397" t="s">
        <v>266</v>
      </c>
      <c r="G164" s="397"/>
      <c r="H164" s="397" t="s">
        <v>267</v>
      </c>
      <c r="I164" s="397"/>
      <c r="J164" s="384"/>
      <c r="K164" s="394"/>
      <c r="L164" s="183"/>
      <c r="M164" s="183"/>
      <c r="N164" s="183"/>
      <c r="O164" s="183"/>
      <c r="P164" s="183"/>
      <c r="Q164" s="183"/>
      <c r="R164" s="183"/>
      <c r="S164" s="183"/>
      <c r="T164" s="183"/>
      <c r="U164" s="183"/>
      <c r="V164" s="183"/>
      <c r="W164" s="183"/>
      <c r="X164" s="183"/>
      <c r="Y164" s="183"/>
      <c r="Z164" s="183"/>
      <c r="AA164" s="183"/>
      <c r="AB164" s="183"/>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row>
    <row r="165" spans="1:48" ht="18" customHeight="1">
      <c r="A165" s="389"/>
      <c r="B165" s="234" t="s">
        <v>96</v>
      </c>
      <c r="C165" s="234" t="s">
        <v>254</v>
      </c>
      <c r="D165" s="234" t="s">
        <v>96</v>
      </c>
      <c r="E165" s="234" t="s">
        <v>254</v>
      </c>
      <c r="F165" s="234" t="s">
        <v>96</v>
      </c>
      <c r="G165" s="234" t="s">
        <v>254</v>
      </c>
      <c r="H165" s="234" t="s">
        <v>96</v>
      </c>
      <c r="I165" s="234" t="s">
        <v>254</v>
      </c>
      <c r="J165" s="385"/>
      <c r="K165" s="394"/>
      <c r="L165" s="183"/>
      <c r="M165" s="183"/>
      <c r="N165" s="183"/>
      <c r="O165" s="183"/>
      <c r="P165" s="183"/>
      <c r="Q165" s="183"/>
      <c r="R165" s="183"/>
      <c r="S165" s="183"/>
      <c r="T165" s="183"/>
      <c r="U165" s="183"/>
      <c r="V165" s="183"/>
      <c r="W165" s="183"/>
      <c r="X165" s="183"/>
      <c r="Y165" s="183"/>
      <c r="Z165" s="183"/>
      <c r="AA165" s="183"/>
      <c r="AB165" s="183"/>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row>
    <row r="166" spans="1:48" ht="18" customHeight="1" thickBot="1">
      <c r="A166" s="235" t="s">
        <v>278</v>
      </c>
      <c r="B166" s="236">
        <f>SUM('[1]نجف آباد (جوزدان)'!B210,'[1]نجف آباد (آزادگان)'!B210,'[1]نجف آباد (حومه)'!B210)</f>
        <v>10</v>
      </c>
      <c r="C166" s="236">
        <f>SUM('[1]نجف آباد (جوزدان)'!C210,'[1]نجف آباد (آزادگان)'!C210,'[1]نجف آباد (حومه)'!C210)</f>
        <v>120000</v>
      </c>
      <c r="D166" s="236">
        <f>SUM('[1]نجف آباد (جوزدان)'!D210,'[1]نجف آباد (آزادگان)'!D210,'[1]نجف آباد (حومه)'!D210)</f>
        <v>0</v>
      </c>
      <c r="E166" s="236">
        <f>SUM('[1]نجف آباد (جوزدان)'!E210,'[1]نجف آباد (آزادگان)'!E210,'[1]نجف آباد (حومه)'!E210)</f>
        <v>0</v>
      </c>
      <c r="F166" s="236">
        <f>SUM('[1]نجف آباد (جوزدان)'!F210,'[1]نجف آباد (آزادگان)'!F210,'[1]نجف آباد (حومه)'!F210)</f>
        <v>0</v>
      </c>
      <c r="G166" s="236">
        <f>SUM('[1]نجف آباد (جوزدان)'!G210,'[1]نجف آباد (آزادگان)'!G210,'[1]نجف آباد (حومه)'!G210)</f>
        <v>0</v>
      </c>
      <c r="H166" s="236">
        <f>SUM('[1]نجف آباد (جوزدان)'!H210,'[1]نجف آباد (آزادگان)'!H210,'[1]نجف آباد (حومه)'!H210)</f>
        <v>0</v>
      </c>
      <c r="I166" s="236">
        <f>SUM('[1]نجف آباد (جوزدان)'!I210,'[1]نجف آباد (آزادگان)'!I210,'[1]نجف آباد (حومه)'!I210)</f>
        <v>0</v>
      </c>
      <c r="J166" s="236">
        <f>SUM('[1]نجف آباد (جوزدان)'!J210,'[1]نجف آباد (آزادگان)'!J210,'[1]نجف آباد (حومه)'!J210)</f>
        <v>0</v>
      </c>
      <c r="K166" s="237"/>
      <c r="L166" s="183"/>
      <c r="M166" s="183"/>
      <c r="N166" s="183"/>
      <c r="O166" s="183"/>
      <c r="P166" s="183"/>
      <c r="Q166" s="183"/>
      <c r="R166" s="183"/>
      <c r="S166" s="183"/>
      <c r="T166" s="183"/>
      <c r="U166" s="183"/>
      <c r="V166" s="183"/>
      <c r="W166" s="183"/>
      <c r="X166" s="183"/>
      <c r="Y166" s="183"/>
      <c r="Z166" s="183"/>
      <c r="AA166" s="183"/>
      <c r="AB166" s="183"/>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row>
    <row r="167" spans="1:48" ht="18" customHeight="1" thickBot="1">
      <c r="A167" s="238"/>
      <c r="B167" s="239"/>
      <c r="C167" s="239"/>
      <c r="D167" s="239"/>
      <c r="E167" s="239"/>
      <c r="F167" s="239"/>
      <c r="G167" s="239"/>
      <c r="H167" s="239"/>
      <c r="I167" s="239"/>
      <c r="J167" s="239"/>
      <c r="K167" s="240"/>
      <c r="L167" s="183"/>
      <c r="M167" s="183"/>
      <c r="N167" s="183"/>
      <c r="O167" s="183"/>
      <c r="P167" s="183"/>
      <c r="Q167" s="183"/>
      <c r="R167" s="183"/>
      <c r="S167" s="183"/>
      <c r="T167" s="183"/>
      <c r="U167" s="183"/>
      <c r="V167" s="183"/>
      <c r="W167" s="183"/>
      <c r="X167" s="183"/>
      <c r="Y167" s="183"/>
      <c r="Z167" s="183"/>
      <c r="AA167" s="183"/>
      <c r="AB167" s="183"/>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row>
    <row r="168" spans="1:48" ht="18" customHeight="1">
      <c r="A168" s="382" t="s">
        <v>243</v>
      </c>
      <c r="B168" s="382" t="s">
        <v>279</v>
      </c>
      <c r="C168" s="382"/>
      <c r="D168" s="390" t="s">
        <v>280</v>
      </c>
      <c r="E168" s="391"/>
      <c r="F168" s="392"/>
      <c r="G168" s="382" t="s">
        <v>281</v>
      </c>
      <c r="H168" s="382"/>
      <c r="I168" s="382"/>
      <c r="J168" s="383" t="s">
        <v>282</v>
      </c>
      <c r="K168" s="393" t="s">
        <v>265</v>
      </c>
      <c r="L168" s="183"/>
      <c r="M168" s="183"/>
      <c r="N168" s="183"/>
      <c r="O168" s="183"/>
      <c r="P168" s="183"/>
      <c r="Q168" s="183"/>
      <c r="R168" s="183"/>
      <c r="S168" s="183"/>
      <c r="T168" s="183"/>
      <c r="U168" s="183"/>
      <c r="V168" s="183"/>
      <c r="W168" s="183"/>
      <c r="X168" s="183"/>
      <c r="Y168" s="183"/>
      <c r="Z168" s="183"/>
      <c r="AA168" s="183"/>
      <c r="AB168" s="183"/>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row>
    <row r="169" spans="1:48" ht="18" customHeight="1">
      <c r="A169" s="397"/>
      <c r="B169" s="397"/>
      <c r="C169" s="397"/>
      <c r="D169" s="234" t="s">
        <v>283</v>
      </c>
      <c r="E169" s="234" t="s">
        <v>284</v>
      </c>
      <c r="F169" s="234" t="s">
        <v>285</v>
      </c>
      <c r="G169" s="234" t="s">
        <v>283</v>
      </c>
      <c r="H169" s="234" t="s">
        <v>284</v>
      </c>
      <c r="I169" s="234" t="s">
        <v>285</v>
      </c>
      <c r="J169" s="385"/>
      <c r="K169" s="394"/>
      <c r="L169" s="183"/>
      <c r="M169" s="183"/>
      <c r="N169" s="183"/>
      <c r="O169" s="183"/>
      <c r="P169" s="183"/>
      <c r="Q169" s="183"/>
      <c r="R169" s="183"/>
      <c r="S169" s="183"/>
      <c r="T169" s="183"/>
      <c r="U169" s="183"/>
      <c r="V169" s="183"/>
      <c r="W169" s="183"/>
      <c r="X169" s="183"/>
      <c r="Y169" s="183"/>
      <c r="Z169" s="183"/>
      <c r="AA169" s="183"/>
      <c r="AB169" s="183"/>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row>
    <row r="170" spans="1:48" ht="18" customHeight="1">
      <c r="A170" s="242" t="s">
        <v>286</v>
      </c>
      <c r="B170" s="398">
        <f>SUM('[1]نجف آباد (جوزدان)'!B214:C214,'[1]نجف آباد (آزادگان)'!B214:C214,'[1]نجف آباد (حومه)'!B214:C214)</f>
        <v>280100</v>
      </c>
      <c r="C170" s="399"/>
      <c r="D170" s="243">
        <f>SUM('[1]نجف آباد (جوزدان)'!D214,'[1]نجف آباد (آزادگان)'!D214,'[1]نجف آباد (حومه)'!D214)</f>
        <v>0</v>
      </c>
      <c r="E170" s="243">
        <f>SUM('[1]نجف آباد (جوزدان)'!E214,'[1]نجف آباد (آزادگان)'!E214,'[1]نجف آباد (حومه)'!E214)</f>
        <v>637900</v>
      </c>
      <c r="F170" s="243">
        <f>SUM('[1]نجف آباد (جوزدان)'!F214,'[1]نجف آباد (آزادگان)'!F214,'[1]نجف آباد (حومه)'!F214)</f>
        <v>637900</v>
      </c>
      <c r="G170" s="243">
        <f>SUM('[1]نجف آباد (جوزدان)'!G214,'[1]نجف آباد (آزادگان)'!G214,'[1]نجف آباد (حومه)'!G214)</f>
        <v>0</v>
      </c>
      <c r="H170" s="243">
        <f>SUM('[1]نجف آباد (جوزدان)'!H214,'[1]نجف آباد (آزادگان)'!H214,'[1]نجف آباد (حومه)'!H214)</f>
        <v>827000</v>
      </c>
      <c r="I170" s="243">
        <f>SUM('[1]نجف آباد (جوزدان)'!I214,'[1]نجف آباد (آزادگان)'!I214,'[1]نجف آباد (حومه)'!I214)</f>
        <v>827000</v>
      </c>
      <c r="J170" s="243">
        <f>SUM('[1]نجف آباد (جوزدان)'!J214,'[1]نجف آباد (آزادگان)'!J214,'[1]نجف آباد (حومه)'!J214)</f>
        <v>1000</v>
      </c>
      <c r="K170" s="243"/>
      <c r="L170" s="183"/>
      <c r="M170" s="183"/>
      <c r="N170" s="183"/>
      <c r="O170" s="183"/>
      <c r="P170" s="183"/>
      <c r="Q170" s="183"/>
      <c r="R170" s="183"/>
      <c r="S170" s="183"/>
      <c r="T170" s="183"/>
      <c r="U170" s="183"/>
      <c r="V170" s="183"/>
      <c r="W170" s="183"/>
      <c r="X170" s="183"/>
      <c r="Y170" s="183"/>
      <c r="Z170" s="183"/>
      <c r="AA170" s="183"/>
      <c r="AB170" s="183"/>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row>
    <row r="171" spans="1:48" ht="18" customHeight="1">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row>
    <row r="172" spans="1:48" ht="18" customHeight="1">
      <c r="A172" s="400" t="s">
        <v>287</v>
      </c>
      <c r="B172" s="401"/>
      <c r="C172" s="244"/>
      <c r="D172" s="244"/>
      <c r="E172" s="244"/>
      <c r="F172" s="244"/>
      <c r="G172" s="244"/>
      <c r="H172" s="244"/>
      <c r="I172" s="244"/>
      <c r="J172" s="244"/>
      <c r="K172" s="244"/>
      <c r="L172" s="244"/>
      <c r="M172" s="244"/>
      <c r="N172" s="183"/>
      <c r="O172" s="183"/>
      <c r="P172" s="183"/>
      <c r="Q172" s="183"/>
      <c r="R172" s="183"/>
      <c r="S172" s="183"/>
      <c r="T172" s="183"/>
      <c r="U172" s="183"/>
      <c r="V172" s="183"/>
      <c r="W172" s="183"/>
      <c r="X172" s="183"/>
      <c r="Y172" s="183"/>
      <c r="Z172" s="183"/>
      <c r="AA172" s="183"/>
      <c r="AB172" s="183"/>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row>
    <row r="173" spans="1:48" ht="21.75" customHeight="1">
      <c r="A173" s="402" t="s">
        <v>288</v>
      </c>
      <c r="B173" s="403"/>
      <c r="C173" s="403"/>
      <c r="D173" s="403"/>
      <c r="E173" s="403"/>
      <c r="F173" s="403"/>
      <c r="G173" s="403"/>
      <c r="H173" s="403"/>
      <c r="I173" s="403"/>
      <c r="J173" s="403"/>
      <c r="K173" s="403"/>
      <c r="L173" s="403"/>
      <c r="M173" s="404"/>
      <c r="N173" s="183"/>
      <c r="O173" s="183"/>
      <c r="P173" s="183"/>
      <c r="Q173" s="183"/>
      <c r="R173" s="183"/>
      <c r="S173" s="183"/>
      <c r="T173" s="183"/>
      <c r="U173" s="183"/>
      <c r="V173" s="183"/>
      <c r="W173" s="183"/>
      <c r="X173" s="183"/>
      <c r="Y173" s="183"/>
      <c r="Z173" s="183"/>
      <c r="AA173" s="183"/>
      <c r="AB173" s="183"/>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row>
    <row r="174" spans="1:48" ht="18" customHeight="1">
      <c r="A174" s="405" t="s">
        <v>289</v>
      </c>
      <c r="B174" s="405" t="s">
        <v>290</v>
      </c>
      <c r="C174" s="407" t="s">
        <v>291</v>
      </c>
      <c r="D174" s="408"/>
      <c r="E174" s="408"/>
      <c r="F174" s="409"/>
      <c r="G174" s="410" t="s">
        <v>292</v>
      </c>
      <c r="H174" s="411"/>
      <c r="I174" s="411"/>
      <c r="J174" s="412"/>
      <c r="K174" s="411" t="s">
        <v>293</v>
      </c>
      <c r="L174" s="411"/>
      <c r="M174" s="413" t="s">
        <v>294</v>
      </c>
      <c r="N174" s="183"/>
      <c r="O174" s="183"/>
      <c r="P174" s="183"/>
      <c r="Q174" s="183"/>
      <c r="R174" s="183"/>
      <c r="S174" s="183"/>
      <c r="T174" s="183"/>
      <c r="U174" s="183"/>
      <c r="V174" s="183"/>
      <c r="W174" s="183"/>
      <c r="X174" s="183"/>
      <c r="Y174" s="183"/>
      <c r="Z174" s="183"/>
      <c r="AA174" s="183"/>
      <c r="AB174" s="183"/>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row>
    <row r="175" spans="1:48" ht="18" customHeight="1">
      <c r="A175" s="406"/>
      <c r="B175" s="406"/>
      <c r="C175" s="245" t="s">
        <v>295</v>
      </c>
      <c r="D175" s="246" t="s">
        <v>296</v>
      </c>
      <c r="E175" s="246" t="s">
        <v>297</v>
      </c>
      <c r="F175" s="247" t="s">
        <v>298</v>
      </c>
      <c r="G175" s="245" t="s">
        <v>299</v>
      </c>
      <c r="H175" s="246" t="s">
        <v>300</v>
      </c>
      <c r="I175" s="246" t="s">
        <v>301</v>
      </c>
      <c r="J175" s="248" t="s">
        <v>302</v>
      </c>
      <c r="K175" s="246" t="s">
        <v>303</v>
      </c>
      <c r="L175" s="246" t="s">
        <v>304</v>
      </c>
      <c r="M175" s="414"/>
      <c r="N175" s="183"/>
      <c r="O175" s="183"/>
      <c r="P175" s="183"/>
      <c r="Q175" s="183"/>
      <c r="R175" s="183"/>
      <c r="S175" s="183"/>
      <c r="T175" s="183"/>
      <c r="U175" s="183"/>
      <c r="V175" s="183"/>
      <c r="W175" s="183"/>
      <c r="X175" s="183"/>
      <c r="Y175" s="183"/>
      <c r="Z175" s="183"/>
      <c r="AA175" s="183"/>
      <c r="AB175" s="183"/>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row>
    <row r="176" spans="1:48" ht="18" customHeight="1" thickBot="1">
      <c r="A176" s="249">
        <f>SUM('[1]نجف آباد (جوزدان)'!A220,'[1]نجف آباد (آزادگان)'!A220,'[1]نجف آباد (حومه)'!A220)</f>
        <v>3</v>
      </c>
      <c r="B176" s="249">
        <f>SUM('[1]نجف آباد (جوزدان)'!B220,'[1]نجف آباد (آزادگان)'!B220,'[1]نجف آباد (حومه)'!B220)</f>
        <v>187</v>
      </c>
      <c r="C176" s="245"/>
      <c r="D176" s="245"/>
      <c r="E176" s="245"/>
      <c r="F176" s="245"/>
      <c r="G176" s="249">
        <f>SUM('[1]نجف آباد (جوزدان)'!G220,'[1]نجف آباد (آزادگان)'!G220,'[1]نجف آباد (حومه)'!G220)</f>
        <v>2</v>
      </c>
      <c r="H176" s="249">
        <f>SUM('[1]نجف آباد (جوزدان)'!H220,'[1]نجف آباد (آزادگان)'!H220,'[1]نجف آباد (حومه)'!H220)</f>
        <v>2</v>
      </c>
      <c r="I176" s="249">
        <f>SUM('[1]نجف آباد (جوزدان)'!I220,'[1]نجف آباد (آزادگان)'!I220,'[1]نجف آباد (حومه)'!I220)</f>
        <v>2</v>
      </c>
      <c r="J176" s="249">
        <f>SUM('[1]نجف آباد (جوزدان)'!J220,'[1]نجف آباد (آزادگان)'!J220,'[1]نجف آباد (حومه)'!J220)</f>
        <v>9</v>
      </c>
      <c r="K176" s="245"/>
      <c r="L176" s="245"/>
      <c r="M176" s="249">
        <f>SUM('[1]نجف آباد (جوزدان)'!M220,'[1]نجف آباد (آزادگان)'!M220,'[1]نجف آباد (حومه)'!M220)</f>
        <v>0</v>
      </c>
      <c r="N176" s="183"/>
      <c r="O176" s="183"/>
      <c r="P176" s="183"/>
      <c r="Q176" s="183"/>
      <c r="R176" s="183"/>
      <c r="S176" s="183"/>
      <c r="T176" s="183"/>
      <c r="U176" s="183"/>
      <c r="V176" s="183"/>
      <c r="W176" s="183"/>
      <c r="X176" s="183"/>
      <c r="Y176" s="183"/>
      <c r="Z176" s="183"/>
      <c r="AA176" s="183"/>
      <c r="AB176" s="183"/>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row>
    <row r="177" spans="1:48" ht="18" customHeight="1">
      <c r="A177" s="410" t="s">
        <v>309</v>
      </c>
      <c r="B177" s="411"/>
      <c r="C177" s="438"/>
      <c r="D177" s="439" t="s">
        <v>310</v>
      </c>
      <c r="E177" s="439" t="s">
        <v>311</v>
      </c>
      <c r="F177" s="439" t="s">
        <v>312</v>
      </c>
      <c r="G177" s="439" t="s">
        <v>313</v>
      </c>
      <c r="H177" s="439" t="s">
        <v>314</v>
      </c>
      <c r="I177" s="424" t="s">
        <v>315</v>
      </c>
      <c r="J177" s="425"/>
      <c r="K177" s="425"/>
      <c r="L177" s="426"/>
      <c r="M177" s="179"/>
      <c r="N177" s="183"/>
      <c r="O177" s="183"/>
      <c r="P177" s="183"/>
      <c r="Q177" s="183"/>
      <c r="R177" s="183"/>
      <c r="S177" s="183"/>
      <c r="T177" s="183"/>
      <c r="U177" s="183"/>
      <c r="V177" s="183"/>
      <c r="W177" s="183"/>
      <c r="X177" s="183"/>
      <c r="Y177" s="183"/>
      <c r="Z177" s="183"/>
      <c r="AA177" s="183"/>
      <c r="AB177" s="183"/>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row>
    <row r="178" spans="1:48" ht="18" customHeight="1">
      <c r="A178" s="245" t="s">
        <v>316</v>
      </c>
      <c r="B178" s="246" t="s">
        <v>317</v>
      </c>
      <c r="C178" s="247" t="s">
        <v>318</v>
      </c>
      <c r="D178" s="406"/>
      <c r="E178" s="406"/>
      <c r="F178" s="406"/>
      <c r="G178" s="406"/>
      <c r="H178" s="406"/>
      <c r="I178" s="245" t="s">
        <v>319</v>
      </c>
      <c r="J178" s="246" t="s">
        <v>320</v>
      </c>
      <c r="K178" s="246" t="s">
        <v>321</v>
      </c>
      <c r="L178" s="247" t="s">
        <v>322</v>
      </c>
      <c r="M178" s="179"/>
      <c r="N178" s="183"/>
      <c r="O178" s="183"/>
      <c r="P178" s="183"/>
      <c r="Q178" s="183"/>
      <c r="R178" s="183"/>
      <c r="S178" s="183"/>
      <c r="T178" s="183"/>
      <c r="U178" s="183"/>
      <c r="V178" s="183"/>
      <c r="W178" s="183"/>
      <c r="X178" s="183"/>
      <c r="Y178" s="183"/>
      <c r="Z178" s="183"/>
      <c r="AA178" s="183"/>
      <c r="AB178" s="183"/>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row>
    <row r="179" spans="1:48" ht="18" customHeight="1" thickBot="1">
      <c r="A179" s="250"/>
      <c r="B179" s="250"/>
      <c r="C179" s="250"/>
      <c r="D179" s="187">
        <f>SUM('[1]نجف آباد (جوزدان)'!D223,'[1]نجف آباد (آزادگان)'!D223,'[1]نجف آباد (حومه)'!D223)</f>
        <v>319</v>
      </c>
      <c r="E179" s="187">
        <f>SUM('[1]نجف آباد (جوزدان)'!E223,'[1]نجف آباد (آزادگان)'!E223,'[1]نجف آباد (حومه)'!E223)</f>
        <v>-15</v>
      </c>
      <c r="F179" s="187">
        <f>SUM('[1]نجف آباد (جوزدان)'!F223,'[1]نجف آباد (آزادگان)'!F223,'[1]نجف آباد (حومه)'!F223)</f>
        <v>71</v>
      </c>
      <c r="G179" s="187">
        <f>SUM('[1]نجف آباد (جوزدان)'!G223,'[1]نجف آباد (آزادگان)'!G223,'[1]نجف آباد (حومه)'!G223)</f>
        <v>25</v>
      </c>
      <c r="H179" s="250"/>
      <c r="I179" s="250"/>
      <c r="J179" s="250"/>
      <c r="K179" s="250"/>
      <c r="L179" s="250"/>
      <c r="M179" s="179"/>
      <c r="N179" s="183"/>
      <c r="O179" s="183"/>
      <c r="P179" s="183"/>
      <c r="Q179" s="183"/>
      <c r="R179" s="183"/>
      <c r="S179" s="183"/>
      <c r="T179" s="183"/>
      <c r="U179" s="183"/>
      <c r="V179" s="183"/>
      <c r="W179" s="183"/>
      <c r="X179" s="183"/>
      <c r="Y179" s="183"/>
      <c r="Z179" s="183"/>
      <c r="AA179" s="183"/>
      <c r="AB179" s="183"/>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row>
    <row r="180" spans="1:48" ht="18" customHeight="1">
      <c r="A180" s="424" t="s">
        <v>323</v>
      </c>
      <c r="B180" s="426"/>
      <c r="C180" s="427" t="s">
        <v>324</v>
      </c>
      <c r="D180" s="428"/>
      <c r="E180" s="431" t="s">
        <v>325</v>
      </c>
      <c r="F180" s="432"/>
      <c r="G180" s="432"/>
      <c r="H180" s="432"/>
      <c r="I180" s="432"/>
      <c r="J180" s="432"/>
      <c r="K180" s="432"/>
      <c r="L180" s="433"/>
      <c r="M180" s="179"/>
      <c r="N180" s="183"/>
      <c r="O180" s="183"/>
      <c r="P180" s="183"/>
      <c r="Q180" s="183"/>
      <c r="R180" s="183"/>
      <c r="S180" s="183"/>
      <c r="T180" s="183"/>
      <c r="U180" s="183"/>
      <c r="V180" s="183"/>
      <c r="W180" s="183"/>
      <c r="X180" s="183"/>
      <c r="Y180" s="183"/>
      <c r="Z180" s="183"/>
      <c r="AA180" s="183"/>
      <c r="AB180" s="183"/>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row>
    <row r="181" spans="1:48" ht="18" customHeight="1">
      <c r="A181" s="245" t="s">
        <v>326</v>
      </c>
      <c r="B181" s="247" t="s">
        <v>327</v>
      </c>
      <c r="C181" s="429"/>
      <c r="D181" s="430"/>
      <c r="E181" s="245" t="s">
        <v>328</v>
      </c>
      <c r="F181" s="246" t="s">
        <v>329</v>
      </c>
      <c r="G181" s="246" t="s">
        <v>330</v>
      </c>
      <c r="H181" s="246" t="s">
        <v>331</v>
      </c>
      <c r="I181" s="246" t="s">
        <v>332</v>
      </c>
      <c r="J181" s="246" t="s">
        <v>333</v>
      </c>
      <c r="K181" s="246" t="s">
        <v>334</v>
      </c>
      <c r="L181" s="247" t="s">
        <v>335</v>
      </c>
      <c r="M181" s="179"/>
      <c r="N181" s="183"/>
      <c r="O181" s="183"/>
      <c r="P181" s="183"/>
      <c r="Q181" s="183"/>
      <c r="R181" s="183"/>
      <c r="S181" s="183"/>
      <c r="T181" s="183"/>
      <c r="U181" s="183"/>
      <c r="V181" s="183"/>
      <c r="W181" s="183"/>
      <c r="X181" s="183"/>
      <c r="Y181" s="183"/>
      <c r="Z181" s="183"/>
      <c r="AA181" s="183"/>
      <c r="AB181" s="183"/>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row>
    <row r="182" spans="1:48" ht="18" customHeight="1">
      <c r="A182" s="251">
        <f>SUM('[1]نجف آباد (جوزدان)'!A226,'[1]نجف آباد (آزادگان)'!A226,'[1]نجف آباد (حومه)'!A226)</f>
        <v>30004</v>
      </c>
      <c r="B182" s="251">
        <f>SUM('[1]نجف آباد (جوزدان)'!B226,'[1]نجف آباد (آزادگان)'!B226,'[1]نجف آباد (حومه)'!B226)</f>
        <v>32165</v>
      </c>
      <c r="C182" s="245"/>
      <c r="D182" s="245"/>
      <c r="E182" s="251">
        <f>SUM('[1]نجف آباد (جوزدان)'!E226,'[1]نجف آباد (آزادگان)'!E226,'[1]نجف آباد (حومه)'!E226)</f>
        <v>5385</v>
      </c>
      <c r="F182" s="251">
        <f>SUM('[1]نجف آباد (جوزدان)'!F226,'[1]نجف آباد (آزادگان)'!F226,'[1]نجف آباد (حومه)'!F226)</f>
        <v>2500</v>
      </c>
      <c r="G182" s="251">
        <f>SUM('[1]نجف آباد (جوزدان)'!G226,'[1]نجف آباد (آزادگان)'!G226,'[1]نجف آباد (حومه)'!G226)</f>
        <v>800</v>
      </c>
      <c r="H182" s="251">
        <f>SUM('[1]نجف آباد (جوزدان)'!H226,'[1]نجف آباد (آزادگان)'!H226,'[1]نجف آباد (حومه)'!H226)</f>
        <v>200</v>
      </c>
      <c r="I182" s="251">
        <f>SUM('[1]نجف آباد (جوزدان)'!I226,'[1]نجف آباد (آزادگان)'!I226,'[1]نجف آباد (حومه)'!I226)</f>
        <v>800</v>
      </c>
      <c r="J182" s="251">
        <f>SUM('[1]نجف آباد (جوزدان)'!J226,'[1]نجف آباد (آزادگان)'!J226,'[1]نجف آباد (حومه)'!J226)</f>
        <v>80</v>
      </c>
      <c r="K182" s="251">
        <f>SUM('[1]نجف آباد (جوزدان)'!K226,'[1]نجف آباد (آزادگان)'!K226,'[1]نجف آباد (حومه)'!K226)</f>
        <v>20</v>
      </c>
      <c r="L182" s="251">
        <f>SUM('[1]نجف آباد (جوزدان)'!L226,'[1]نجف آباد (آزادگان)'!L226,'[1]نجف آباد (حومه)'!L226)</f>
        <v>2</v>
      </c>
      <c r="M182" s="179"/>
      <c r="N182" s="183"/>
      <c r="O182" s="183"/>
      <c r="P182" s="183"/>
      <c r="Q182" s="183"/>
      <c r="R182" s="183"/>
      <c r="S182" s="183"/>
      <c r="T182" s="183"/>
      <c r="U182" s="183"/>
      <c r="V182" s="183"/>
      <c r="W182" s="183"/>
      <c r="X182" s="183"/>
      <c r="Y182" s="183"/>
      <c r="Z182" s="183"/>
      <c r="AA182" s="183"/>
      <c r="AB182" s="183"/>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row>
    <row r="183" spans="1:48" ht="18" customHeight="1">
      <c r="A183" s="434" t="s">
        <v>337</v>
      </c>
      <c r="B183" s="435" t="s">
        <v>338</v>
      </c>
      <c r="C183" s="436"/>
      <c r="D183" s="436"/>
      <c r="E183" s="436"/>
      <c r="F183" s="436"/>
      <c r="G183" s="436"/>
      <c r="H183" s="436"/>
      <c r="I183" s="436"/>
      <c r="J183" s="436"/>
      <c r="K183" s="436"/>
      <c r="L183" s="437"/>
      <c r="M183" s="179"/>
      <c r="N183" s="183"/>
      <c r="O183" s="183"/>
      <c r="P183" s="183"/>
      <c r="Q183" s="183"/>
      <c r="R183" s="183"/>
      <c r="S183" s="183"/>
      <c r="T183" s="183"/>
      <c r="U183" s="183"/>
      <c r="V183" s="183"/>
      <c r="W183" s="183"/>
      <c r="X183" s="183"/>
      <c r="Y183" s="183"/>
      <c r="Z183" s="183"/>
      <c r="AA183" s="183"/>
      <c r="AB183" s="183"/>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row>
    <row r="184" spans="1:48" ht="38.25" customHeight="1">
      <c r="A184" s="434"/>
      <c r="B184" s="246" t="s">
        <v>339</v>
      </c>
      <c r="C184" s="246" t="s">
        <v>340</v>
      </c>
      <c r="D184" s="246" t="s">
        <v>341</v>
      </c>
      <c r="E184" s="246" t="s">
        <v>342</v>
      </c>
      <c r="F184" s="246" t="s">
        <v>343</v>
      </c>
      <c r="G184" s="246" t="s">
        <v>344</v>
      </c>
      <c r="H184" s="246" t="s">
        <v>345</v>
      </c>
      <c r="I184" s="246" t="s">
        <v>346</v>
      </c>
      <c r="J184" s="246"/>
      <c r="K184" s="246"/>
      <c r="L184" s="246"/>
      <c r="M184" s="244"/>
      <c r="N184" s="183"/>
      <c r="O184" s="183"/>
      <c r="P184" s="183"/>
      <c r="Q184" s="183"/>
      <c r="R184" s="183"/>
      <c r="S184" s="183"/>
      <c r="T184" s="183"/>
      <c r="U184" s="183"/>
      <c r="V184" s="183"/>
      <c r="W184" s="183"/>
      <c r="X184" s="183"/>
      <c r="Y184" s="183"/>
      <c r="Z184" s="183"/>
      <c r="AA184" s="183"/>
      <c r="AB184" s="183"/>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row>
    <row r="185" spans="1:48" ht="18" customHeight="1" thickBot="1">
      <c r="A185" s="193">
        <f>SUM('[1]نجف آباد (جوزدان)'!A229,'[1]نجف آباد (آزادگان)'!A229,'[1]نجف آباد (حومه)'!A229)</f>
        <v>7600</v>
      </c>
      <c r="B185" s="193">
        <f>SUM('[1]نجف آباد (جوزدان)'!B229,'[1]نجف آباد (آزادگان)'!B229,'[1]نجف آباد (حومه)'!B229)</f>
        <v>10</v>
      </c>
      <c r="C185" s="193">
        <f>SUM('[1]نجف آباد (جوزدان)'!C229,'[1]نجف آباد (آزادگان)'!C229,'[1]نجف آباد (حومه)'!C229)</f>
        <v>1</v>
      </c>
      <c r="D185" s="193">
        <f>SUM('[1]نجف آباد (جوزدان)'!D229,'[1]نجف آباد (آزادگان)'!D229,'[1]نجف آباد (حومه)'!D229)</f>
        <v>0</v>
      </c>
      <c r="E185" s="193">
        <f>SUM('[1]نجف آباد (جوزدان)'!E229,'[1]نجف آباد (آزادگان)'!E229,'[1]نجف آباد (حومه)'!E229)</f>
        <v>0</v>
      </c>
      <c r="F185" s="193">
        <f>SUM('[1]نجف آباد (جوزدان)'!F229,'[1]نجف آباد (آزادگان)'!F229,'[1]نجف آباد (حومه)'!F229)</f>
        <v>0</v>
      </c>
      <c r="G185" s="193">
        <f>SUM('[1]نجف آباد (جوزدان)'!G229,'[1]نجف آباد (آزادگان)'!G229,'[1]نجف آباد (حومه)'!G229)</f>
        <v>12</v>
      </c>
      <c r="H185" s="193">
        <f>SUM('[1]نجف آباد (جوزدان)'!H229,'[1]نجف آباد (آزادگان)'!H229,'[1]نجف آباد (حومه)'!H229)</f>
        <v>0</v>
      </c>
      <c r="I185" s="193">
        <f>SUM('[1]نجف آباد (جوزدان)'!I229,'[1]نجف آباد (آزادگان)'!I229,'[1]نجف آباد (حومه)'!I229)</f>
        <v>16</v>
      </c>
      <c r="J185" s="252"/>
      <c r="K185" s="252"/>
      <c r="L185" s="253"/>
      <c r="M185" s="244"/>
      <c r="N185" s="183"/>
      <c r="O185" s="183"/>
      <c r="P185" s="183"/>
      <c r="Q185" s="183"/>
      <c r="R185" s="183"/>
      <c r="S185" s="183"/>
      <c r="T185" s="183"/>
      <c r="U185" s="183"/>
      <c r="V185" s="183"/>
      <c r="W185" s="183"/>
      <c r="X185" s="183"/>
      <c r="Y185" s="183"/>
      <c r="Z185" s="183"/>
      <c r="AA185" s="183"/>
      <c r="AB185" s="183"/>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row>
    <row r="186" spans="1:48" ht="18" customHeight="1">
      <c r="A186" s="415" t="s">
        <v>347</v>
      </c>
      <c r="B186" s="416"/>
      <c r="C186" s="416"/>
      <c r="D186" s="416"/>
      <c r="E186" s="416"/>
      <c r="F186" s="416"/>
      <c r="G186" s="416"/>
      <c r="H186" s="416"/>
      <c r="I186" s="416"/>
      <c r="J186" s="416"/>
      <c r="K186" s="416"/>
      <c r="L186" s="417"/>
      <c r="M186" s="244"/>
      <c r="N186" s="183"/>
      <c r="O186" s="183"/>
      <c r="P186" s="183"/>
      <c r="Q186" s="183"/>
      <c r="R186" s="183"/>
      <c r="S186" s="183"/>
      <c r="T186" s="183"/>
      <c r="U186" s="183"/>
      <c r="V186" s="183"/>
      <c r="W186" s="183"/>
      <c r="X186" s="183"/>
      <c r="Y186" s="183"/>
      <c r="Z186" s="183"/>
      <c r="AA186" s="183"/>
      <c r="AB186" s="183"/>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row>
    <row r="187" spans="1:48" ht="18" customHeight="1">
      <c r="A187" s="254" t="s">
        <v>348</v>
      </c>
      <c r="B187" s="254" t="s">
        <v>349</v>
      </c>
      <c r="C187" s="254" t="s">
        <v>340</v>
      </c>
      <c r="D187" s="254" t="s">
        <v>341</v>
      </c>
      <c r="E187" s="254" t="s">
        <v>350</v>
      </c>
      <c r="F187" s="246" t="s">
        <v>343</v>
      </c>
      <c r="G187" s="246" t="s">
        <v>345</v>
      </c>
      <c r="H187" s="254" t="s">
        <v>346</v>
      </c>
      <c r="I187" s="254"/>
      <c r="J187" s="254"/>
      <c r="K187" s="254"/>
      <c r="L187" s="254"/>
      <c r="M187" s="183"/>
      <c r="N187" s="183"/>
      <c r="O187" s="183"/>
      <c r="P187" s="183"/>
      <c r="Q187" s="183"/>
      <c r="R187" s="183"/>
      <c r="S187" s="183"/>
      <c r="T187" s="183"/>
      <c r="U187" s="183"/>
      <c r="V187" s="183"/>
      <c r="W187" s="183"/>
      <c r="X187" s="183"/>
      <c r="Y187" s="183"/>
      <c r="Z187" s="183"/>
      <c r="AA187" s="183"/>
      <c r="AB187" s="183"/>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row>
    <row r="188" spans="1:48" ht="18" customHeight="1">
      <c r="A188" s="255">
        <f>SUM('[1]نجف آباد (جوزدان)'!A232,'[1]نجف آباد (آزادگان)'!A232,'[1]نجف آباد (حومه)'!A232)</f>
        <v>15</v>
      </c>
      <c r="B188" s="255">
        <f>SUM('[1]نجف آباد (جوزدان)'!B232,'[1]نجف آباد (آزادگان)'!B232,'[1]نجف آباد (حومه)'!B232)</f>
        <v>25</v>
      </c>
      <c r="C188" s="255">
        <f>SUM('[1]نجف آباد (جوزدان)'!C232,'[1]نجف آباد (آزادگان)'!C232,'[1]نجف آباد (حومه)'!C232)</f>
        <v>1</v>
      </c>
      <c r="D188" s="255">
        <f>SUM('[1]نجف آباد (جوزدان)'!D232,'[1]نجف آباد (آزادگان)'!D232,'[1]نجف آباد (حومه)'!D232)</f>
        <v>0</v>
      </c>
      <c r="E188" s="255">
        <f>SUM('[1]نجف آباد (جوزدان)'!E232,'[1]نجف آباد (آزادگان)'!E232,'[1]نجف آباد (حومه)'!E232)</f>
        <v>3</v>
      </c>
      <c r="F188" s="255">
        <f>SUM('[1]نجف آباد (جوزدان)'!F232,'[1]نجف آباد (آزادگان)'!F232,'[1]نجف آباد (حومه)'!F232)</f>
        <v>0</v>
      </c>
      <c r="G188" s="255">
        <f>SUM('[1]نجف آباد (جوزدان)'!G232,'[1]نجف آباد (آزادگان)'!G232,'[1]نجف آباد (حومه)'!G232)</f>
        <v>0</v>
      </c>
      <c r="H188" s="255">
        <f>SUM('[1]نجف آباد (جوزدان)'!H232,'[1]نجف آباد (آزادگان)'!H232,'[1]نجف آباد (حومه)'!H232)</f>
        <v>1</v>
      </c>
      <c r="I188" s="256"/>
      <c r="J188" s="256"/>
      <c r="K188" s="256"/>
      <c r="L188" s="256"/>
      <c r="M188" s="183"/>
      <c r="N188" s="183"/>
      <c r="O188" s="183"/>
      <c r="P188" s="183"/>
      <c r="Q188" s="183"/>
      <c r="R188" s="183"/>
      <c r="S188" s="183"/>
      <c r="T188" s="183"/>
      <c r="U188" s="183"/>
      <c r="V188" s="183"/>
      <c r="W188" s="183"/>
      <c r="X188" s="183"/>
      <c r="Y188" s="183"/>
      <c r="Z188" s="183"/>
      <c r="AA188" s="183"/>
      <c r="AB188" s="183"/>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row>
    <row r="189" spans="1:48" ht="18" customHeight="1">
      <c r="A189" s="402" t="s">
        <v>351</v>
      </c>
      <c r="B189" s="404"/>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row>
    <row r="190" spans="1:48" ht="18" customHeight="1">
      <c r="A190" s="254" t="s">
        <v>320</v>
      </c>
      <c r="B190" s="254" t="s">
        <v>352</v>
      </c>
      <c r="C190" s="254" t="s">
        <v>353</v>
      </c>
      <c r="D190" s="257"/>
      <c r="E190" s="257"/>
      <c r="F190" s="258"/>
      <c r="G190" s="258"/>
      <c r="H190" s="257"/>
      <c r="I190" s="257"/>
      <c r="J190" s="257"/>
      <c r="K190" s="257"/>
      <c r="L190" s="257"/>
      <c r="M190" s="183"/>
      <c r="N190" s="183"/>
      <c r="O190" s="183"/>
      <c r="P190" s="183"/>
      <c r="Q190" s="183"/>
      <c r="R190" s="183"/>
      <c r="S190" s="183"/>
      <c r="T190" s="183"/>
      <c r="U190" s="183"/>
      <c r="V190" s="183"/>
      <c r="W190" s="183"/>
      <c r="X190" s="183"/>
      <c r="Y190" s="183"/>
      <c r="Z190" s="183"/>
      <c r="AA190" s="183"/>
      <c r="AB190" s="183"/>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row>
    <row r="191" spans="1:48" ht="18" customHeight="1">
      <c r="A191" s="255">
        <f>SUM('[1]نجف آباد (جوزدان)'!A235,'[1]نجف آباد (آزادگان)'!A235,'[1]نجف آباد (حومه)'!A235)</f>
        <v>80</v>
      </c>
      <c r="B191" s="255">
        <f>SUM('[1]نجف آباد (جوزدان)'!B235,'[1]نجف آباد (آزادگان)'!B235,'[1]نجف آباد (حومه)'!B235)</f>
        <v>4</v>
      </c>
      <c r="C191" s="255">
        <f>SUM('[1]نجف آباد (جوزدان)'!C235,'[1]نجف آباد (آزادگان)'!C235,'[1]نجف آباد (حومه)'!C235)</f>
        <v>16</v>
      </c>
      <c r="D191" s="259"/>
      <c r="E191" s="259"/>
      <c r="F191" s="259"/>
      <c r="G191" s="259"/>
      <c r="H191" s="259"/>
      <c r="I191" s="257"/>
      <c r="J191" s="257"/>
      <c r="K191" s="257"/>
      <c r="L191" s="257"/>
      <c r="M191" s="183"/>
      <c r="N191" s="183"/>
      <c r="O191" s="183"/>
      <c r="P191" s="183"/>
      <c r="Q191" s="183"/>
      <c r="R191" s="183"/>
      <c r="S191" s="183"/>
      <c r="T191" s="183"/>
      <c r="U191" s="183"/>
      <c r="V191" s="183"/>
      <c r="W191" s="183"/>
      <c r="X191" s="183"/>
      <c r="Y191" s="183"/>
      <c r="Z191" s="183"/>
      <c r="AA191" s="183"/>
      <c r="AB191" s="183"/>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row>
    <row r="192" spans="1:48" ht="18" customHeight="1">
      <c r="A192" s="402" t="s">
        <v>354</v>
      </c>
      <c r="B192" s="404"/>
      <c r="C192" s="259"/>
      <c r="D192" s="259"/>
      <c r="E192" s="259"/>
      <c r="F192" s="259"/>
      <c r="G192" s="259"/>
      <c r="H192" s="259"/>
      <c r="I192" s="259"/>
      <c r="J192" s="259"/>
      <c r="K192" s="260"/>
      <c r="L192" s="260"/>
      <c r="M192" s="183"/>
      <c r="N192" s="183"/>
      <c r="O192" s="183"/>
      <c r="P192" s="183"/>
      <c r="Q192" s="183"/>
      <c r="R192" s="183"/>
      <c r="S192" s="183"/>
      <c r="T192" s="183"/>
      <c r="U192" s="183"/>
      <c r="V192" s="183"/>
      <c r="W192" s="183"/>
      <c r="X192" s="183"/>
      <c r="Y192" s="183"/>
      <c r="Z192" s="183"/>
      <c r="AA192" s="183"/>
      <c r="AB192" s="183"/>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row>
    <row r="193" spans="1:48" ht="18" customHeight="1">
      <c r="A193" s="418" t="s">
        <v>548</v>
      </c>
      <c r="B193" s="420" t="s">
        <v>549</v>
      </c>
      <c r="C193" s="421"/>
      <c r="D193" s="421"/>
      <c r="E193" s="421"/>
      <c r="F193" s="421"/>
      <c r="G193" s="422"/>
      <c r="H193" s="423" t="s">
        <v>550</v>
      </c>
      <c r="I193" s="423"/>
      <c r="J193" s="423"/>
      <c r="K193" s="423"/>
      <c r="L193" s="259"/>
      <c r="M193" s="183"/>
      <c r="N193" s="183"/>
      <c r="O193" s="183"/>
      <c r="P193" s="183"/>
      <c r="Q193" s="183"/>
      <c r="R193" s="183"/>
      <c r="S193" s="183"/>
      <c r="T193" s="183"/>
      <c r="U193" s="183"/>
      <c r="V193" s="183"/>
      <c r="W193" s="183"/>
      <c r="X193" s="183"/>
      <c r="Y193" s="183"/>
      <c r="Z193" s="183"/>
      <c r="AA193" s="183"/>
      <c r="AB193" s="183"/>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row>
    <row r="194" spans="1:48" ht="18" customHeight="1">
      <c r="A194" s="419"/>
      <c r="B194" s="261" t="s">
        <v>551</v>
      </c>
      <c r="C194" s="261" t="s">
        <v>369</v>
      </c>
      <c r="D194" s="261" t="s">
        <v>552</v>
      </c>
      <c r="E194" s="261" t="s">
        <v>364</v>
      </c>
      <c r="F194" s="261" t="s">
        <v>553</v>
      </c>
      <c r="G194" s="261" t="s">
        <v>554</v>
      </c>
      <c r="H194" s="262" t="s">
        <v>365</v>
      </c>
      <c r="I194" s="262" t="s">
        <v>555</v>
      </c>
      <c r="J194" s="263" t="s">
        <v>556</v>
      </c>
      <c r="K194" s="263" t="s">
        <v>557</v>
      </c>
      <c r="L194" s="259"/>
      <c r="M194" s="183"/>
      <c r="N194" s="183"/>
      <c r="O194" s="183"/>
      <c r="P194" s="183"/>
      <c r="Q194" s="183"/>
      <c r="R194" s="183"/>
      <c r="S194" s="183"/>
      <c r="T194" s="183"/>
      <c r="U194" s="183"/>
      <c r="V194" s="183"/>
      <c r="W194" s="183"/>
      <c r="X194" s="183"/>
      <c r="Y194" s="183"/>
      <c r="Z194" s="183"/>
      <c r="AA194" s="183"/>
      <c r="AB194" s="183"/>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row>
    <row r="195" spans="1:48" ht="18" customHeight="1">
      <c r="A195" s="255">
        <f>COUNTA('[1]نجف آباد (جوزدان)'!B238:B252)+COUNTA('[1]نجف آباد (آزادگان)'!B238:B252)+COUNTA('[1]نجف آباد (حومه)'!B238:B252)+COUNTA('[1]نجف آباد (جوزدان)'!J238:J252)+COUNTA('[1]نجف آباد (آزادگان)'!J238:J252)+COUNTA('[1]نجف آباد (حومه)'!J238:J252)+COUNTA('[1]نجف آباد (جوزدان)'!R238:R252)+COUNTA('[1]نجف آباد (آزادگان)'!R238:R252)+COUNTA('[1]نجف آباد (حومه)'!R238:R252)</f>
        <v>16</v>
      </c>
      <c r="B195" s="255" t="e">
        <f>COUNTIF('[1]نجف آباد (جوزدان)'!E238:E252,"سیکل")+COUNTIF('[1]نجف آباد (آزادگان)'!E238:E252,"سیکل")+COUNTIF('[1]نجف آباد (حومه)'!E238:E252,"سیکل")+COUNTIF('[1]نجف آباد (جوزدان)'!M238:M252,"سیکل")+COUNTIF('[1]نجف آباد (آزادگان)'!M238:M252,"سیکل")+COUNTIF('[1]نجف آباد (حومه)'!M238:M252,"سیکل")+COUNTIF('[1]نجف آباد (جوزدان)'!U238:U252,"سیکل")+COUNTIF('[1]نجف آباد (آزادگان)'!U238:U252,"سیکل")+COUNTIF('[1]نجف آباد (حومه)'!U238:U252,"سیکل")</f>
        <v>#VALUE!</v>
      </c>
      <c r="C195" s="255" t="e">
        <f>COUNTIF('[1]نجف آباد (جوزدان)'!E238:E252,"دیپلم")+COUNTIF('[1]نجف آباد (آزادگان)'!E238:E252,"دیپلم")+COUNTIF('[1]نجف آباد (حومه)'!E238:E252,"دیپلم")+COUNTIF('[1]نجف آباد (جوزدان)'!M238:M252,"دیپلم")+COUNTIF('[1]نجف آباد (آزادگان)'!M238:M252,"دیپلم")+COUNTIF('[1]نجف آباد (حومه)'!M238:M252,"دیپلم")+COUNTIF('[1]نجف آباد (جوزدان)'!U238:U252,"دیپلم")+COUNTIF('[1]نجف آباد (آزادگان)'!U238:U252,"دیپلم")+COUNTIF('[1]نجف آباد (حومه)'!U238:U252,"دیپلم")</f>
        <v>#VALUE!</v>
      </c>
      <c r="D195" s="255" t="e">
        <f>COUNTIF('[1]نجف آباد (جوزدان)'!E238:E252,"فوق دیپلم")+COUNTIF('[1]نجف آباد (آزادگان)'!E238:E252,"فوق دیپلم")+COUNTIF('[1]نجف آباد (حومه)'!E238:E252,"فوق دیپلم")+COUNTIF('[1]نجف آباد (جوزدان)'!M238:M252,"فوق دیپلم")+COUNTIF('[1]نجف آباد (آزادگان)'!M238:M252,"فوق دیپلم")+COUNTIF('[1]نجف آباد (حومه)'!M238:M252,"فوق دیپلم")+COUNTIF('[1]نجف آباد (جوزدان)'!U238:U252,"فوق دیپلم")+COUNTIF('[1]نجف آباد (آزادگان)'!U238:U252,"فوق دیپلم")+COUNTIF('[1]نجف آباد (حومه)'!U238:U252,"فوق دیپلم")</f>
        <v>#VALUE!</v>
      </c>
      <c r="E195" s="255" t="e">
        <f>COUNTIF('[1]نجف آباد (جوزدان)'!E238:E252,"لیسانس")+COUNTIF('[1]نجف آباد (آزادگان)'!E238:E252,"لیسانس")+COUNTIF('[1]نجف آباد (حومه)'!E238:E252,"لیسانس")+COUNTIF('[1]نجف آباد (جوزدان)'!M238:M252,"لیسانس")+COUNTIF('[1]نجف آباد (آزادگان)'!M238:M252,"لیسانس")+COUNTIF('[1]نجف آباد (حومه)'!M238:M252,"لیسانس")+COUNTIF('[1]نجف آباد (جوزدان)'!U238:U252,"لیسانس")+COUNTIF('[1]نجف آباد (آزادگان)'!U238:U252,"لیسانس")+COUNTIF('[1]نجف آباد (حومه)'!U238:U252,"لیسانس")</f>
        <v>#VALUE!</v>
      </c>
      <c r="F195" s="255" t="e">
        <f>COUNTIF('[1]نجف آباد (جوزدان)'!E238:E252,"فوق لیسانس")+COUNTIF('[1]نجف آباد (آزادگان)'!E238:E252,"فوق لیسانس")+COUNTIF('[1]نجف آباد (حومه)'!E238:E252,"فوق لیسانس")+COUNTIF('[1]نجف آباد (جوزدان)'!M238:M252,"فوق لیسانس")+COUNTIF('[1]نجف آباد (آزادگان)'!M238:M252,"فوق لیسانس")+COUNTIF('[1]نجف آباد (حومه)'!M238:M252,"فوق لیسانس")+COUNTIF('[1]نجف آباد (جوزدان)'!U238:U252,"فوق لیسانس")+COUNTIF('[1]نجف آباد (آزادگان)'!U238:U252,"فوق لیسانس")+COUNTIF('[1]نجف آباد (حومه)'!U238:U252,"فوق لیسانس")</f>
        <v>#VALUE!</v>
      </c>
      <c r="G195" s="255" t="e">
        <f>COUNTIF('[1]نجف آباد (جوزدان)'!E238:E252,"دکتری")+COUNTIF('[1]نجف آباد (آزادگان)'!E238:E252,"دکتری")+COUNTIF('[1]نجف آباد (حومه)'!E238:E252,"دکتری")+COUNTIF('[1]نجف آباد (جوزدان)'!M238:M252,"دکتری")+COUNTIF('[1]نجف آباد (آزادگان)'!M238:M252,"دکتری")+COUNTIF('[1]نجف آباد (حومه)'!M238:M252,"دکتری")+COUNTIF('[1]نجف آباد (جوزدان)'!U238:U252,"دکتری")+COUNTIF('[1]نجف آباد (آزادگان)'!U238:U252,"دکتری")+COUNTIF('[1]نجف آباد (حومه)'!U238:U252,"دکتری")</f>
        <v>#VALUE!</v>
      </c>
      <c r="H195" s="255" t="e">
        <f>COUNTIF('[1]نجف آباد (جوزدان)'!G238:G252,"رسمی")+COUNTIF('[1]نجف آباد (آزادگان)'!G238:G252,"رسمی")+COUNTIF('[1]نجف آباد (حومه)'!G238:G252,"رسمی")+COUNTIF('[1]نجف آباد (جوزدان)'!O238:O252,"رسمی")+COUNTIF('[1]نجف آباد (آزادگان)'!O238:O252,"رسمی")+COUNTIF('[1]نجف آباد (حومه)'!O238:O252,"رسمی")+COUNTIF('[1]نجف آباد (جوزدان)'!W238:W252,"رسمی")+COUNTIF('[1]نجف آباد (آزادگان)'!W238:W252,"رسمی")+COUNTIF('[1]نجف آباد (حومه)'!W238:W252,"رسمی")</f>
        <v>#VALUE!</v>
      </c>
      <c r="I195" s="255" t="e">
        <f>COUNTIF('[1]نجف آباد (جوزدان)'!G238:G252,"پیمانی")+COUNTIF('[1]نجف آباد (آزادگان)'!G238:G252,"پیمانی")+COUNTIF('[1]نجف آباد (حومه)'!G238:G252,"پیمانی")+COUNTIF('[1]نجف آباد (جوزدان)'!O238:O252,"پیمانی")+COUNTIF('[1]نجف آباد (آزادگان)'!O238:O252,"پیمانی")+COUNTIF('[1]نجف آباد (حومه)'!O238:O252,"پیمانی")+COUNTIF('[1]نجف آباد (جوزدان)'!W238:W252,"پیمانی")+COUNTIF('[1]نجف آباد (آزادگان)'!W238:W252,"پیمانی")+COUNTIF('[1]نجف آباد (حومه)'!W238:W252,"پیمانی")</f>
        <v>#VALUE!</v>
      </c>
      <c r="J195" s="264" t="e">
        <f>COUNTIF('[1]نجف آباد (جوزدان)'!G238:G252,"قراردادی")+COUNTIF('[1]نجف آباد (آزادگان)'!G238:G252,"قراردادی")+COUNTIF('[1]نجف آباد (حومه)'!G238:G252,"قراردادی")+COUNTIF('[1]نجف آباد (جوزدان)'!O238:O252,"قراردادی")+COUNTIF('[1]نجف آباد (آزادگان)'!O238:O252,"قراردادی")+COUNTIF('[1]نجف آباد (حومه)'!O238:O252,"قراردادی")+COUNTIF('[1]نجف آباد (جوزدان)'!W238:W252,"قراردادی")+COUNTIF('[1]نجف آباد (آزادگان)'!W238:W252,"قراردادی")+COUNTIF('[1]نجف آباد (حومه)'!W238:W252,"قراردادی")</f>
        <v>#VALUE!</v>
      </c>
      <c r="K195" s="193" t="e">
        <f>COUNTIF('[1]نجف آباد (جوزدان)'!G238:G252,"خرید خدمت")+COUNTIF('[1]نجف آباد (آزادگان)'!G238:G252,"خرید خدمت")+COUNTIF('[1]نجف آباد (حومه)'!G238:G252,"خرید خدمت")+COUNTIF('[1]نجف آباد (جوزدان)'!O238:O252,"خرید خدمت")+COUNTIF('[1]نجف آباد (آزادگان)'!O238:O252,"خرید خدمت")+COUNTIF('[1]نجف آباد (حومه)'!O238:O252,"خرید خدمت")+COUNTIF('[1]نجف آباد (جوزدان)'!W238:W252,"خرید خدمت")+COUNTIF('[1]نجف آباد (آزادگان)'!W238:W252,"خرید خدمت")+COUNTIF('[1]نجف آباد (حومه)'!W238:W252,"خرید خدمت")</f>
        <v>#VALUE!</v>
      </c>
      <c r="L195" s="259"/>
      <c r="M195" s="183"/>
      <c r="N195" s="183"/>
      <c r="O195" s="183"/>
      <c r="P195" s="183"/>
      <c r="Q195" s="183"/>
      <c r="R195" s="183"/>
      <c r="S195" s="183"/>
      <c r="T195" s="183"/>
      <c r="U195" s="183"/>
      <c r="V195" s="183"/>
      <c r="W195" s="183"/>
      <c r="X195" s="183"/>
      <c r="Y195" s="183"/>
      <c r="Z195" s="183"/>
      <c r="AA195" s="183"/>
      <c r="AB195" s="183"/>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row>
    <row r="196" spans="1:48" ht="18" customHeight="1">
      <c r="A196" s="447" t="s">
        <v>378</v>
      </c>
      <c r="B196" s="448"/>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row>
    <row r="197" spans="1:48" ht="18" customHeight="1">
      <c r="A197" s="443" t="s">
        <v>558</v>
      </c>
      <c r="B197" s="420" t="s">
        <v>559</v>
      </c>
      <c r="C197" s="421"/>
      <c r="D197" s="421"/>
      <c r="E197" s="421"/>
      <c r="F197" s="421"/>
      <c r="G197" s="422"/>
      <c r="H197" s="259"/>
      <c r="I197" s="259"/>
      <c r="J197" s="259"/>
      <c r="K197" s="259"/>
      <c r="L197" s="259"/>
      <c r="M197" s="183"/>
      <c r="N197" s="183"/>
      <c r="O197" s="183"/>
      <c r="P197" s="183"/>
      <c r="Q197" s="183"/>
      <c r="R197" s="183"/>
      <c r="S197" s="183"/>
      <c r="T197" s="183"/>
      <c r="U197" s="183"/>
      <c r="V197" s="183"/>
      <c r="W197" s="183"/>
      <c r="X197" s="183"/>
      <c r="Y197" s="183"/>
      <c r="Z197" s="183"/>
      <c r="AA197" s="183"/>
      <c r="AB197" s="183"/>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row>
    <row r="198" spans="1:48" ht="18" customHeight="1">
      <c r="A198" s="449"/>
      <c r="B198" s="261" t="s">
        <v>551</v>
      </c>
      <c r="C198" s="261" t="s">
        <v>369</v>
      </c>
      <c r="D198" s="261" t="s">
        <v>552</v>
      </c>
      <c r="E198" s="261" t="s">
        <v>364</v>
      </c>
      <c r="F198" s="261" t="s">
        <v>553</v>
      </c>
      <c r="G198" s="261" t="s">
        <v>554</v>
      </c>
      <c r="H198" s="257"/>
      <c r="I198" s="257"/>
      <c r="J198" s="257"/>
      <c r="K198" s="259"/>
      <c r="L198" s="259"/>
      <c r="M198" s="183"/>
      <c r="N198" s="183"/>
      <c r="O198" s="183"/>
      <c r="P198" s="183"/>
      <c r="Q198" s="183"/>
      <c r="R198" s="183"/>
      <c r="S198" s="183"/>
      <c r="T198" s="183"/>
      <c r="U198" s="183"/>
      <c r="V198" s="183"/>
      <c r="W198" s="183"/>
      <c r="X198" s="183"/>
      <c r="Y198" s="183"/>
      <c r="Z198" s="183"/>
      <c r="AA198" s="183"/>
      <c r="AB198" s="183"/>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row>
    <row r="199" spans="1:48" ht="18" customHeight="1">
      <c r="A199" s="255">
        <v>3</v>
      </c>
      <c r="B199" s="255">
        <v>0</v>
      </c>
      <c r="C199" s="255">
        <v>0</v>
      </c>
      <c r="D199" s="255">
        <v>0</v>
      </c>
      <c r="E199" s="255">
        <v>3</v>
      </c>
      <c r="F199" s="255">
        <v>0</v>
      </c>
      <c r="G199" s="255">
        <v>0</v>
      </c>
      <c r="H199" s="257"/>
      <c r="I199" s="257"/>
      <c r="J199" s="257"/>
      <c r="K199" s="259"/>
      <c r="L199" s="259"/>
      <c r="M199" s="183"/>
      <c r="N199" s="183"/>
      <c r="O199" s="183"/>
      <c r="P199" s="183"/>
      <c r="Q199" s="183"/>
      <c r="R199" s="183"/>
      <c r="S199" s="183"/>
      <c r="T199" s="183"/>
      <c r="U199" s="183"/>
      <c r="V199" s="183"/>
      <c r="W199" s="183"/>
      <c r="X199" s="183"/>
      <c r="Y199" s="183"/>
      <c r="Z199" s="183"/>
      <c r="AA199" s="183"/>
      <c r="AB199" s="183"/>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row>
    <row r="200" spans="1:48" ht="18" customHeight="1">
      <c r="A200" s="402" t="s">
        <v>382</v>
      </c>
      <c r="B200" s="450"/>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row>
    <row r="201" spans="1:48" ht="18" customHeight="1">
      <c r="A201" s="254" t="s">
        <v>383</v>
      </c>
      <c r="B201" s="254" t="s">
        <v>384</v>
      </c>
      <c r="C201" s="265" t="s">
        <v>385</v>
      </c>
      <c r="D201" s="246" t="s">
        <v>386</v>
      </c>
      <c r="E201" s="246" t="s">
        <v>387</v>
      </c>
      <c r="F201" s="254" t="s">
        <v>388</v>
      </c>
      <c r="G201" s="266" t="s">
        <v>389</v>
      </c>
      <c r="H201" s="246" t="s">
        <v>390</v>
      </c>
      <c r="I201" s="246" t="s">
        <v>391</v>
      </c>
      <c r="J201" s="246" t="s">
        <v>392</v>
      </c>
      <c r="K201" s="259"/>
      <c r="L201" s="259"/>
      <c r="M201" s="244"/>
      <c r="N201" s="183"/>
      <c r="O201" s="183"/>
      <c r="P201" s="183"/>
      <c r="Q201" s="183"/>
      <c r="R201" s="183"/>
      <c r="S201" s="183"/>
      <c r="T201" s="183"/>
      <c r="U201" s="183"/>
      <c r="V201" s="183"/>
      <c r="W201" s="183"/>
      <c r="X201" s="183"/>
      <c r="Y201" s="183"/>
      <c r="Z201" s="183"/>
      <c r="AA201" s="183"/>
      <c r="AB201" s="183"/>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row>
    <row r="202" spans="1:48" ht="18" customHeight="1">
      <c r="A202" s="255">
        <f>SUM('[1]نجف آباد (جوزدان)'!A263,'[1]نجف آباد (آزادگان)'!A263,'[1]نجف آباد (حومه)'!A263)</f>
        <v>50</v>
      </c>
      <c r="B202" s="255">
        <f>SUM('[1]نجف آباد (جوزدان)'!B263,'[1]نجف آباد (آزادگان)'!B263,'[1]نجف آباد (حومه)'!B263)</f>
        <v>50</v>
      </c>
      <c r="C202" s="255">
        <f>SUM('[1]نجف آباد (جوزدان)'!C263,'[1]نجف آباد (آزادگان)'!C263,'[1]نجف آباد (حومه)'!C263)</f>
        <v>200</v>
      </c>
      <c r="D202" s="255">
        <f>SUM('[1]نجف آباد (جوزدان)'!D263,'[1]نجف آباد (آزادگان)'!D263,'[1]نجف آباد (حومه)'!D263)</f>
        <v>0</v>
      </c>
      <c r="E202" s="255">
        <f>SUM('[1]نجف آباد (جوزدان)'!E263,'[1]نجف آباد (آزادگان)'!E263,'[1]نجف آباد (حومه)'!E263)</f>
        <v>0</v>
      </c>
      <c r="F202" s="255">
        <f>SUM('[1]نجف آباد (جوزدان)'!F263,'[1]نجف آباد (آزادگان)'!F263,'[1]نجف آباد (حومه)'!F263)</f>
        <v>0</v>
      </c>
      <c r="G202" s="255">
        <f>SUM('[1]نجف آباد (جوزدان)'!G263,'[1]نجف آباد (آزادگان)'!G263,'[1]نجف آباد (حومه)'!G263)</f>
        <v>2</v>
      </c>
      <c r="H202" s="255">
        <f>SUM('[1]نجف آباد (جوزدان)'!H263,'[1]نجف آباد (آزادگان)'!H263,'[1]نجف آباد (حومه)'!H263)</f>
        <v>5</v>
      </c>
      <c r="I202" s="255">
        <f>SUM('[1]نجف آباد (جوزدان)'!I263,'[1]نجف آباد (آزادگان)'!I263,'[1]نجف آباد (حومه)'!I263)</f>
        <v>2</v>
      </c>
      <c r="J202" s="255">
        <f>SUM('[1]نجف آباد (جوزدان)'!J263,'[1]نجف آباد (آزادگان)'!J263,'[1]نجف آباد (حومه)'!J263)</f>
        <v>0</v>
      </c>
      <c r="K202" s="259"/>
      <c r="L202" s="259"/>
      <c r="M202" s="244"/>
      <c r="N202" s="183"/>
      <c r="O202" s="183"/>
      <c r="P202" s="183"/>
      <c r="Q202" s="183"/>
      <c r="R202" s="183"/>
      <c r="S202" s="183"/>
      <c r="T202" s="183"/>
      <c r="U202" s="183"/>
      <c r="V202" s="183"/>
      <c r="W202" s="183"/>
      <c r="X202" s="183"/>
      <c r="Y202" s="183"/>
      <c r="Z202" s="183"/>
      <c r="AA202" s="183"/>
      <c r="AB202" s="183"/>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row>
    <row r="203" spans="1:48" ht="18" customHeight="1">
      <c r="A203" s="451" t="s">
        <v>393</v>
      </c>
      <c r="B203" s="452"/>
      <c r="C203" s="183"/>
      <c r="D203" s="183"/>
      <c r="E203" s="183"/>
      <c r="F203" s="183"/>
      <c r="G203" s="183"/>
      <c r="H203" s="183"/>
      <c r="I203" s="183"/>
      <c r="J203" s="183"/>
      <c r="K203" s="183"/>
      <c r="L203" s="183"/>
      <c r="M203" s="244"/>
      <c r="N203" s="183"/>
      <c r="O203" s="183"/>
      <c r="P203" s="183"/>
      <c r="Q203" s="183"/>
      <c r="R203" s="183"/>
      <c r="S203" s="183"/>
      <c r="T203" s="183"/>
      <c r="U203" s="183"/>
      <c r="V203" s="183"/>
      <c r="W203" s="183"/>
      <c r="X203" s="183"/>
      <c r="Y203" s="183"/>
      <c r="Z203" s="183"/>
      <c r="AA203" s="183"/>
      <c r="AB203" s="183"/>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row>
    <row r="204" spans="1:48" ht="35.25" customHeight="1">
      <c r="A204" s="267" t="s">
        <v>394</v>
      </c>
      <c r="B204" s="268" t="s">
        <v>395</v>
      </c>
      <c r="C204" s="268" t="s">
        <v>396</v>
      </c>
      <c r="D204" s="268" t="s">
        <v>397</v>
      </c>
      <c r="E204" s="268" t="s">
        <v>398</v>
      </c>
      <c r="F204" s="269" t="s">
        <v>399</v>
      </c>
      <c r="G204" s="269" t="s">
        <v>400</v>
      </c>
      <c r="H204" s="269" t="s">
        <v>401</v>
      </c>
      <c r="I204" s="246" t="s">
        <v>402</v>
      </c>
      <c r="J204" s="246" t="s">
        <v>403</v>
      </c>
      <c r="K204" s="270" t="s">
        <v>404</v>
      </c>
      <c r="L204" s="246" t="s">
        <v>405</v>
      </c>
      <c r="M204" s="271" t="s">
        <v>406</v>
      </c>
      <c r="N204" s="183"/>
      <c r="O204" s="183"/>
      <c r="P204" s="183"/>
      <c r="Q204" s="183"/>
      <c r="R204" s="183"/>
      <c r="S204" s="183"/>
      <c r="T204" s="183"/>
      <c r="U204" s="183"/>
      <c r="V204" s="183"/>
      <c r="W204" s="183"/>
      <c r="X204" s="183"/>
      <c r="Y204" s="183"/>
      <c r="Z204" s="183"/>
      <c r="AA204" s="183"/>
      <c r="AB204" s="183"/>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row>
    <row r="205" spans="1:48" ht="18" customHeight="1">
      <c r="A205" s="255">
        <v>6</v>
      </c>
      <c r="B205" s="255">
        <f>SUM('[1]نجف آباد (جوزدان)'!B266,'[1]نجف آباد (آزادگان)'!B266,'[1]نجف آباد (حومه)'!B266)</f>
        <v>2</v>
      </c>
      <c r="C205" s="255">
        <f>SUM('[1]نجف آباد (جوزدان)'!C266,'[1]نجف آباد (آزادگان)'!C266,'[1]نجف آباد (حومه)'!C266)</f>
        <v>3</v>
      </c>
      <c r="D205" s="255">
        <f>SUM('[1]نجف آباد (جوزدان)'!D266,'[1]نجف آباد (آزادگان)'!D266,'[1]نجف آباد (حومه)'!D266)</f>
        <v>2</v>
      </c>
      <c r="E205" s="255">
        <v>4</v>
      </c>
      <c r="F205" s="255">
        <v>3</v>
      </c>
      <c r="G205" s="255">
        <v>0</v>
      </c>
      <c r="H205" s="255">
        <v>1</v>
      </c>
      <c r="I205" s="255">
        <v>314</v>
      </c>
      <c r="J205" s="255">
        <f>SUM('[1]نجف آباد (جوزدان)'!J266,'[1]نجف آباد (آزادگان)'!J266,'[1]نجف آباد (حومه)'!J266)</f>
        <v>2</v>
      </c>
      <c r="K205" s="255">
        <v>0</v>
      </c>
      <c r="L205" s="255">
        <v>2</v>
      </c>
      <c r="M205" s="255">
        <v>1</v>
      </c>
      <c r="N205" s="183"/>
      <c r="O205" s="183"/>
      <c r="P205" s="183"/>
      <c r="Q205" s="183"/>
      <c r="R205" s="183"/>
      <c r="S205" s="183"/>
      <c r="T205" s="183"/>
      <c r="U205" s="183"/>
      <c r="V205" s="183"/>
      <c r="W205" s="183"/>
      <c r="X205" s="183"/>
      <c r="Y205" s="183"/>
      <c r="Z205" s="183"/>
      <c r="AA205" s="183"/>
      <c r="AB205" s="183"/>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row>
    <row r="206" spans="1:48" ht="18" customHeight="1">
      <c r="A206" s="402" t="s">
        <v>407</v>
      </c>
      <c r="B206" s="404"/>
      <c r="C206" s="183"/>
      <c r="D206" s="183"/>
      <c r="E206" s="183"/>
      <c r="F206" s="183"/>
      <c r="G206" s="183"/>
      <c r="H206" s="183"/>
      <c r="I206" s="183"/>
      <c r="J206" s="183"/>
      <c r="K206" s="183"/>
      <c r="L206" s="183"/>
      <c r="M206" s="244"/>
      <c r="N206" s="183"/>
      <c r="O206" s="183"/>
      <c r="P206" s="183"/>
      <c r="Q206" s="183"/>
      <c r="R206" s="183"/>
      <c r="S206" s="183"/>
      <c r="T206" s="183"/>
      <c r="U206" s="183"/>
      <c r="V206" s="183"/>
      <c r="W206" s="183"/>
      <c r="X206" s="183"/>
      <c r="Y206" s="183"/>
      <c r="Z206" s="183"/>
      <c r="AA206" s="183"/>
      <c r="AB206" s="183"/>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row>
    <row r="207" spans="1:48" ht="18" customHeight="1">
      <c r="A207" s="440" t="s">
        <v>408</v>
      </c>
      <c r="B207" s="440" t="s">
        <v>409</v>
      </c>
      <c r="C207" s="441" t="s">
        <v>410</v>
      </c>
      <c r="D207" s="440" t="s">
        <v>411</v>
      </c>
      <c r="E207" s="183"/>
      <c r="F207" s="183"/>
      <c r="G207" s="259"/>
      <c r="H207" s="259"/>
      <c r="I207" s="259"/>
      <c r="J207" s="259"/>
      <c r="K207" s="259"/>
      <c r="L207" s="259"/>
      <c r="M207" s="244"/>
      <c r="N207" s="183"/>
      <c r="O207" s="183"/>
      <c r="P207" s="183"/>
      <c r="Q207" s="183"/>
      <c r="R207" s="183"/>
      <c r="S207" s="183"/>
      <c r="T207" s="183"/>
      <c r="U207" s="183"/>
      <c r="V207" s="183"/>
      <c r="W207" s="183"/>
      <c r="X207" s="183"/>
      <c r="Y207" s="183"/>
      <c r="Z207" s="183"/>
      <c r="AA207" s="183"/>
      <c r="AB207" s="183"/>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row>
    <row r="208" spans="1:48" ht="18" customHeight="1">
      <c r="A208" s="440"/>
      <c r="B208" s="440"/>
      <c r="C208" s="442"/>
      <c r="D208" s="443"/>
      <c r="E208" s="183"/>
      <c r="F208" s="183"/>
      <c r="G208" s="259"/>
      <c r="H208" s="259"/>
      <c r="I208" s="259"/>
      <c r="J208" s="259"/>
      <c r="K208" s="259"/>
      <c r="L208" s="259"/>
      <c r="M208" s="244"/>
      <c r="N208" s="183"/>
      <c r="O208" s="183"/>
      <c r="P208" s="183"/>
      <c r="Q208" s="183"/>
      <c r="R208" s="183"/>
      <c r="S208" s="183"/>
      <c r="T208" s="183"/>
      <c r="U208" s="183"/>
      <c r="V208" s="183"/>
      <c r="W208" s="183"/>
      <c r="X208" s="183"/>
      <c r="Y208" s="183"/>
      <c r="Z208" s="183"/>
      <c r="AA208" s="183"/>
      <c r="AB208" s="183"/>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row>
    <row r="209" spans="1:48" ht="18" customHeight="1">
      <c r="A209" s="444" t="s">
        <v>560</v>
      </c>
      <c r="B209" s="445"/>
      <c r="C209" s="446" t="s">
        <v>561</v>
      </c>
      <c r="D209" s="446"/>
      <c r="E209" s="446"/>
      <c r="F209" s="453" t="s">
        <v>562</v>
      </c>
      <c r="G209" s="257"/>
      <c r="H209" s="257"/>
      <c r="I209" s="257"/>
      <c r="J209" s="257"/>
      <c r="K209" s="257"/>
      <c r="L209" s="272"/>
      <c r="M209" s="244"/>
      <c r="N209" s="183"/>
      <c r="O209" s="183"/>
      <c r="P209" s="183"/>
      <c r="Q209" s="183"/>
      <c r="R209" s="183"/>
      <c r="S209" s="183"/>
      <c r="T209" s="183"/>
      <c r="U209" s="183"/>
      <c r="V209" s="183"/>
      <c r="W209" s="183"/>
      <c r="X209" s="183"/>
      <c r="Y209" s="183"/>
      <c r="Z209" s="183"/>
      <c r="AA209" s="183"/>
      <c r="AB209" s="183"/>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row>
    <row r="210" spans="1:48" ht="18" customHeight="1">
      <c r="A210" s="273" t="s">
        <v>563</v>
      </c>
      <c r="B210" s="273" t="s">
        <v>564</v>
      </c>
      <c r="C210" s="274" t="s">
        <v>565</v>
      </c>
      <c r="D210" s="274" t="s">
        <v>566</v>
      </c>
      <c r="E210" s="274" t="s">
        <v>567</v>
      </c>
      <c r="F210" s="453"/>
      <c r="G210" s="239"/>
      <c r="H210" s="239"/>
      <c r="I210" s="239"/>
      <c r="J210" s="239"/>
      <c r="K210" s="239"/>
      <c r="L210" s="200"/>
      <c r="M210" s="244"/>
      <c r="N210" s="183"/>
      <c r="O210" s="183"/>
      <c r="P210" s="183"/>
      <c r="Q210" s="183"/>
      <c r="R210" s="183"/>
      <c r="S210" s="183"/>
      <c r="T210" s="183"/>
      <c r="U210" s="183"/>
      <c r="V210" s="183"/>
      <c r="W210" s="183"/>
      <c r="X210" s="183"/>
      <c r="Y210" s="183"/>
      <c r="Z210" s="183"/>
      <c r="AA210" s="183"/>
      <c r="AB210" s="183"/>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row>
    <row r="211" spans="1:48" ht="18" customHeight="1">
      <c r="A211" s="275">
        <v>0</v>
      </c>
      <c r="B211" s="275">
        <v>1</v>
      </c>
      <c r="C211" s="276">
        <v>0</v>
      </c>
      <c r="D211" s="276">
        <v>0</v>
      </c>
      <c r="E211" s="193">
        <v>1</v>
      </c>
      <c r="F211" s="193">
        <v>1</v>
      </c>
      <c r="G211" s="239"/>
      <c r="H211" s="239"/>
      <c r="I211" s="239"/>
      <c r="J211" s="239"/>
      <c r="K211" s="239"/>
      <c r="L211" s="200"/>
      <c r="M211" s="244"/>
      <c r="N211" s="183"/>
      <c r="O211" s="183"/>
      <c r="P211" s="183"/>
      <c r="Q211" s="183"/>
      <c r="R211" s="183"/>
      <c r="S211" s="183"/>
      <c r="T211" s="183"/>
      <c r="U211" s="183"/>
      <c r="V211" s="183"/>
      <c r="W211" s="183"/>
      <c r="X211" s="183"/>
      <c r="Y211" s="183"/>
      <c r="Z211" s="183"/>
      <c r="AA211" s="183"/>
      <c r="AB211" s="183"/>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row>
    <row r="212" spans="1:48" ht="18" customHeight="1">
      <c r="A212" s="232"/>
      <c r="B212" s="232"/>
      <c r="C212" s="232"/>
      <c r="D212" s="232"/>
      <c r="E212" s="232"/>
      <c r="F212" s="232"/>
      <c r="G212" s="232"/>
      <c r="H212" s="232"/>
      <c r="I212" s="232"/>
      <c r="J212" s="232"/>
      <c r="K212" s="232"/>
      <c r="L212" s="232"/>
      <c r="M212" s="277"/>
      <c r="N212" s="232"/>
      <c r="O212" s="232"/>
      <c r="P212" s="232"/>
      <c r="Q212" s="232"/>
      <c r="R212" s="232"/>
      <c r="S212" s="232"/>
      <c r="T212" s="232"/>
      <c r="U212" s="232"/>
      <c r="V212" s="232"/>
      <c r="W212" s="232"/>
      <c r="X212" s="232"/>
      <c r="Y212" s="232"/>
      <c r="Z212" s="232"/>
      <c r="AA212" s="232"/>
      <c r="AB212" s="232"/>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row>
    <row r="213" spans="1:48" ht="18" customHeight="1">
      <c r="A213" s="454" t="s">
        <v>412</v>
      </c>
      <c r="B213" s="454"/>
      <c r="C213" s="454"/>
      <c r="D213" s="183"/>
      <c r="E213" s="183"/>
      <c r="F213" s="183"/>
      <c r="G213" s="183"/>
      <c r="H213" s="183"/>
      <c r="I213" s="183"/>
      <c r="J213" s="183"/>
      <c r="K213" s="183"/>
      <c r="L213" s="183"/>
      <c r="M213" s="179"/>
      <c r="N213" s="183"/>
      <c r="O213" s="183"/>
      <c r="P213" s="183"/>
      <c r="Q213" s="183"/>
      <c r="R213" s="183"/>
      <c r="S213" s="183"/>
      <c r="T213" s="183"/>
      <c r="U213" s="183"/>
      <c r="V213" s="183"/>
      <c r="W213" s="183"/>
      <c r="X213" s="183"/>
      <c r="Y213" s="183"/>
      <c r="Z213" s="183"/>
      <c r="AA213" s="183"/>
      <c r="AB213" s="183"/>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row>
    <row r="214" spans="1:48" ht="18" customHeight="1">
      <c r="A214" s="278" t="s">
        <v>149</v>
      </c>
      <c r="B214" s="278" t="s">
        <v>413</v>
      </c>
      <c r="C214" s="278" t="s">
        <v>96</v>
      </c>
      <c r="D214" s="179"/>
      <c r="E214" s="179"/>
      <c r="F214" s="179"/>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row>
    <row r="215" spans="1:48" ht="18" customHeight="1">
      <c r="A215" s="278">
        <v>1</v>
      </c>
      <c r="B215" s="279" t="s">
        <v>417</v>
      </c>
      <c r="C215" s="187">
        <f>SUM('[1]نجف آباد (جوزدان)'!C279,'[1]نجف آباد (آزادگان)'!C279,'[1]نجف آباد (حومه)'!C279)</f>
        <v>10</v>
      </c>
      <c r="D215" s="179"/>
      <c r="E215" s="179"/>
      <c r="F215" s="179"/>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row>
    <row r="216" spans="1:48" ht="18" customHeight="1">
      <c r="A216" s="278">
        <v>2</v>
      </c>
      <c r="B216" s="279" t="s">
        <v>418</v>
      </c>
      <c r="C216" s="187">
        <f>SUM('[1]نجف آباد (جوزدان)'!C280,'[1]نجف آباد (آزادگان)'!C280,'[1]نجف آباد (حومه)'!C280)</f>
        <v>10</v>
      </c>
      <c r="D216" s="179"/>
      <c r="E216" s="179"/>
      <c r="F216" s="179"/>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row>
    <row r="217" spans="1:48" ht="18" customHeight="1">
      <c r="A217" s="278">
        <v>3</v>
      </c>
      <c r="B217" s="279" t="s">
        <v>419</v>
      </c>
      <c r="C217" s="187">
        <f>SUM('[1]نجف آباد (جوزدان)'!C281,'[1]نجف آباد (آزادگان)'!C281,'[1]نجف آباد (حومه)'!C281)</f>
        <v>6</v>
      </c>
      <c r="D217" s="179"/>
      <c r="E217" s="179"/>
      <c r="F217" s="179"/>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row>
    <row r="218" spans="1:48" ht="18" customHeight="1">
      <c r="A218" s="278">
        <v>4</v>
      </c>
      <c r="B218" s="279" t="s">
        <v>420</v>
      </c>
      <c r="C218" s="187">
        <f>SUM('[1]نجف آباد (جوزدان)'!C282,'[1]نجف آباد (آزادگان)'!C282,'[1]نجف آباد (حومه)'!C282)</f>
        <v>30</v>
      </c>
      <c r="D218" s="179"/>
      <c r="E218" s="179"/>
      <c r="F218" s="179"/>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row>
    <row r="219" spans="1:48" ht="18" customHeight="1">
      <c r="A219" s="278">
        <v>5</v>
      </c>
      <c r="B219" s="279" t="s">
        <v>421</v>
      </c>
      <c r="C219" s="187">
        <f>SUM('[1]نجف آباد (جوزدان)'!C283,'[1]نجف آباد (آزادگان)'!C283,'[1]نجف آباد (حومه)'!C283)</f>
        <v>5</v>
      </c>
      <c r="D219" s="179"/>
      <c r="E219" s="179"/>
      <c r="F219" s="179"/>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row>
    <row r="220" spans="1:48" ht="18" customHeight="1">
      <c r="A220" s="278">
        <v>6</v>
      </c>
      <c r="B220" s="279" t="s">
        <v>422</v>
      </c>
      <c r="C220" s="187">
        <f>SUM('[1]نجف آباد (جوزدان)'!C284,'[1]نجف آباد (آزادگان)'!C284,'[1]نجف آباد (حومه)'!C284)</f>
        <v>8</v>
      </c>
      <c r="D220" s="179"/>
      <c r="E220" s="179"/>
      <c r="F220" s="179"/>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row>
    <row r="221" spans="1:48" ht="18" customHeight="1">
      <c r="A221" s="278">
        <v>7</v>
      </c>
      <c r="B221" s="279" t="s">
        <v>423</v>
      </c>
      <c r="C221" s="187">
        <f>SUM('[1]نجف آباد (جوزدان)'!C285,'[1]نجف آباد (آزادگان)'!C285,'[1]نجف آباد (حومه)'!C285)</f>
        <v>2</v>
      </c>
      <c r="D221" s="179"/>
      <c r="E221" s="179"/>
      <c r="F221" s="179"/>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row>
    <row r="222" spans="1:48" ht="18" customHeight="1">
      <c r="A222" s="278">
        <v>8</v>
      </c>
      <c r="B222" s="279" t="s">
        <v>424</v>
      </c>
      <c r="C222" s="187">
        <f>SUM('[1]نجف آباد (جوزدان)'!C286,'[1]نجف آباد (آزادگان)'!C286,'[1]نجف آباد (حومه)'!C286)</f>
        <v>3</v>
      </c>
      <c r="D222" s="179"/>
      <c r="E222" s="179"/>
      <c r="F222" s="179"/>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row>
    <row r="223" spans="1:48" ht="18" customHeight="1">
      <c r="A223" s="278">
        <v>9</v>
      </c>
      <c r="B223" s="279" t="s">
        <v>425</v>
      </c>
      <c r="C223" s="187">
        <f>SUM('[1]نجف آباد (جوزدان)'!C287,'[1]نجف آباد (آزادگان)'!C287,'[1]نجف آباد (حومه)'!C287)</f>
        <v>3</v>
      </c>
      <c r="D223" s="179"/>
      <c r="E223" s="179"/>
      <c r="F223" s="179"/>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row>
    <row r="224" spans="1:48" ht="18" customHeight="1">
      <c r="A224" s="278">
        <v>10</v>
      </c>
      <c r="B224" s="279" t="s">
        <v>426</v>
      </c>
      <c r="C224" s="187">
        <f>SUM('[1]نجف آباد (جوزدان)'!C288,'[1]نجف آباد (آزادگان)'!C288,'[1]نجف آباد (حومه)'!C288)</f>
        <v>3</v>
      </c>
      <c r="D224" s="179"/>
      <c r="E224" s="179"/>
      <c r="F224" s="179"/>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row>
    <row r="225" spans="1:48" ht="18" customHeight="1">
      <c r="A225" s="278">
        <v>11</v>
      </c>
      <c r="B225" s="279" t="s">
        <v>427</v>
      </c>
      <c r="C225" s="187">
        <f>SUM('[1]نجف آباد (جوزدان)'!C289,'[1]نجف آباد (آزادگان)'!C289,'[1]نجف آباد (حومه)'!C289)</f>
        <v>6</v>
      </c>
      <c r="D225" s="179"/>
      <c r="E225" s="179"/>
      <c r="F225" s="179"/>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row>
    <row r="226" spans="1:48" ht="18" customHeight="1">
      <c r="A226" s="278">
        <v>12</v>
      </c>
      <c r="B226" s="279" t="s">
        <v>428</v>
      </c>
      <c r="C226" s="187">
        <f>SUM('[1]نجف آباد (جوزدان)'!C290,'[1]نجف آباد (آزادگان)'!C290,'[1]نجف آباد (حومه)'!C290)</f>
        <v>4</v>
      </c>
      <c r="D226" s="179"/>
      <c r="E226" s="179"/>
      <c r="F226" s="179"/>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row>
    <row r="227" spans="1:48" ht="18" customHeight="1">
      <c r="A227" s="278">
        <v>13</v>
      </c>
      <c r="B227" s="279" t="s">
        <v>429</v>
      </c>
      <c r="C227" s="187">
        <f>SUM('[1]نجف آباد (جوزدان)'!C291,'[1]نجف آباد (آزادگان)'!C291,'[1]نجف آباد (حومه)'!C291)</f>
        <v>5</v>
      </c>
      <c r="D227" s="179"/>
      <c r="E227" s="179"/>
      <c r="F227" s="179"/>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row>
    <row r="228" spans="1:48" ht="18" customHeight="1">
      <c r="A228" s="278">
        <v>14</v>
      </c>
      <c r="B228" s="279" t="s">
        <v>430</v>
      </c>
      <c r="C228" s="187">
        <f>SUM('[1]نجف آباد (جوزدان)'!C292,'[1]نجف آباد (آزادگان)'!C292,'[1]نجف آباد (حومه)'!C292)</f>
        <v>3</v>
      </c>
      <c r="D228" s="179"/>
      <c r="E228" s="179"/>
      <c r="F228" s="179"/>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row>
    <row r="229" spans="1:48" ht="18" customHeight="1">
      <c r="A229" s="278">
        <v>15</v>
      </c>
      <c r="B229" s="279" t="s">
        <v>431</v>
      </c>
      <c r="C229" s="187">
        <f>SUM('[1]نجف آباد (جوزدان)'!C293,'[1]نجف آباد (آزادگان)'!C293,'[1]نجف آباد (حومه)'!C293)</f>
        <v>2</v>
      </c>
      <c r="D229" s="179"/>
      <c r="E229" s="179"/>
      <c r="F229" s="179"/>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row>
    <row r="230" spans="1:48" ht="18" customHeight="1">
      <c r="A230" s="278">
        <v>16</v>
      </c>
      <c r="B230" s="279" t="s">
        <v>432</v>
      </c>
      <c r="C230" s="187">
        <f>SUM('[1]نجف آباد (جوزدان)'!C294,'[1]نجف آباد (آزادگان)'!C294,'[1]نجف آباد (حومه)'!C294)</f>
        <v>0</v>
      </c>
      <c r="D230" s="179"/>
      <c r="E230" s="179"/>
      <c r="F230" s="179"/>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row>
    <row r="231" spans="1:48" ht="18" customHeight="1">
      <c r="A231" s="278">
        <v>17</v>
      </c>
      <c r="B231" s="279" t="s">
        <v>433</v>
      </c>
      <c r="C231" s="187">
        <f>SUM('[1]نجف آباد (جوزدان)'!C295,'[1]نجف آباد (آزادگان)'!C295,'[1]نجف آباد (حومه)'!C295)</f>
        <v>3</v>
      </c>
      <c r="D231" s="179"/>
      <c r="E231" s="179"/>
      <c r="F231" s="179"/>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row>
    <row r="232" spans="1:48" ht="18" customHeight="1">
      <c r="A232" s="278">
        <v>18</v>
      </c>
      <c r="B232" s="279" t="s">
        <v>434</v>
      </c>
      <c r="C232" s="187">
        <f>SUM('[1]نجف آباد (جوزدان)'!C296,'[1]نجف آباد (آزادگان)'!C296,'[1]نجف آباد (حومه)'!C296)</f>
        <v>1</v>
      </c>
      <c r="D232" s="179"/>
      <c r="E232" s="179"/>
      <c r="F232" s="179"/>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row>
    <row r="233" spans="1:48" ht="18" customHeight="1">
      <c r="A233" s="278">
        <v>19</v>
      </c>
      <c r="B233" s="279" t="s">
        <v>435</v>
      </c>
      <c r="C233" s="187">
        <f>SUM('[1]نجف آباد (جوزدان)'!C297,'[1]نجف آباد (آزادگان)'!C297,'[1]نجف آباد (حومه)'!C297)</f>
        <v>2</v>
      </c>
      <c r="D233" s="179"/>
      <c r="E233" s="179"/>
      <c r="F233" s="179"/>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row>
    <row r="234" spans="1:48" ht="18" customHeight="1">
      <c r="A234" s="278">
        <v>20</v>
      </c>
      <c r="B234" s="279" t="s">
        <v>436</v>
      </c>
      <c r="C234" s="187">
        <f>SUM('[1]نجف آباد (جوزدان)'!C298,'[1]نجف آباد (آزادگان)'!C298,'[1]نجف آباد (حومه)'!C298)</f>
        <v>1</v>
      </c>
      <c r="D234" s="179"/>
      <c r="E234" s="179"/>
      <c r="F234" s="179"/>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row>
    <row r="235" spans="1:48" ht="18" customHeight="1">
      <c r="A235" s="278">
        <v>21</v>
      </c>
      <c r="B235" s="279" t="s">
        <v>437</v>
      </c>
      <c r="C235" s="187">
        <f>SUM('[1]نجف آباد (جوزدان)'!C299,'[1]نجف آباد (آزادگان)'!C299,'[1]نجف آباد (حومه)'!C299)</f>
        <v>15</v>
      </c>
      <c r="D235" s="179"/>
      <c r="E235" s="179"/>
      <c r="F235" s="179"/>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row>
    <row r="236" spans="1:48" ht="18" customHeight="1">
      <c r="A236" s="280">
        <v>22</v>
      </c>
      <c r="B236" s="281" t="s">
        <v>438</v>
      </c>
      <c r="C236" s="187">
        <f>SUM('[1]نجف آباد (جوزدان)'!C300,'[1]نجف آباد (آزادگان)'!C300,'[1]نجف آباد (حومه)'!C300)</f>
        <v>0</v>
      </c>
      <c r="D236" s="179"/>
      <c r="E236" s="179"/>
      <c r="F236" s="179"/>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row>
    <row r="237" spans="1:48" ht="18" customHeight="1">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c r="AA237" s="232"/>
      <c r="AB237" s="232"/>
      <c r="AC237" s="233"/>
      <c r="AD237" s="233"/>
      <c r="AE237" s="233"/>
      <c r="AF237" s="233"/>
      <c r="AG237" s="233"/>
      <c r="AH237" s="233"/>
      <c r="AI237" s="233"/>
      <c r="AJ237" s="233"/>
      <c r="AK237" s="233"/>
      <c r="AL237" s="233"/>
      <c r="AM237" s="233"/>
      <c r="AN237" s="233"/>
      <c r="AO237" s="233"/>
      <c r="AP237" s="233"/>
      <c r="AQ237" s="233"/>
      <c r="AR237" s="233"/>
      <c r="AS237" s="233"/>
      <c r="AT237" s="233"/>
      <c r="AU237" s="233"/>
      <c r="AV237" s="233"/>
    </row>
    <row r="238" spans="1:48" ht="18" customHeight="1">
      <c r="A238" s="455" t="s">
        <v>439</v>
      </c>
      <c r="B238" s="456"/>
      <c r="C238" s="457"/>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row>
    <row r="239" spans="1:48" ht="18" customHeight="1">
      <c r="A239" s="458" t="s">
        <v>440</v>
      </c>
      <c r="B239" s="458"/>
      <c r="C239" s="458"/>
      <c r="D239" s="458"/>
      <c r="E239" s="458"/>
      <c r="F239" s="458"/>
      <c r="G239" s="458"/>
      <c r="H239" s="458"/>
      <c r="I239" s="458"/>
      <c r="J239" s="458"/>
      <c r="K239" s="183"/>
      <c r="L239" s="183"/>
      <c r="M239" s="183"/>
      <c r="N239" s="183"/>
      <c r="O239" s="183"/>
      <c r="P239" s="183"/>
      <c r="Q239" s="183"/>
      <c r="R239" s="183"/>
      <c r="S239" s="183"/>
      <c r="T239" s="183"/>
      <c r="U239" s="183"/>
      <c r="V239" s="183"/>
      <c r="W239" s="183"/>
      <c r="X239" s="183"/>
      <c r="Y239" s="183"/>
      <c r="Z239" s="183"/>
      <c r="AA239" s="183"/>
      <c r="AB239" s="183"/>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row>
    <row r="240" spans="1:48" ht="18" customHeight="1">
      <c r="A240" s="459" t="s">
        <v>149</v>
      </c>
      <c r="B240" s="461" t="s">
        <v>441</v>
      </c>
      <c r="C240" s="463" t="s">
        <v>568</v>
      </c>
      <c r="D240" s="463"/>
      <c r="E240" s="463"/>
      <c r="F240" s="463" t="s">
        <v>149</v>
      </c>
      <c r="G240" s="463" t="s">
        <v>441</v>
      </c>
      <c r="H240" s="463" t="s">
        <v>568</v>
      </c>
      <c r="I240" s="463"/>
      <c r="J240" s="463"/>
      <c r="K240" s="183"/>
      <c r="L240" s="183"/>
      <c r="M240" s="183"/>
      <c r="N240" s="183"/>
      <c r="O240" s="183"/>
      <c r="P240" s="183"/>
      <c r="Q240" s="183"/>
      <c r="R240" s="183"/>
      <c r="S240" s="183"/>
      <c r="T240" s="183"/>
      <c r="U240" s="183"/>
      <c r="V240" s="183"/>
      <c r="W240" s="183"/>
      <c r="X240" s="183"/>
      <c r="Y240" s="183"/>
      <c r="Z240" s="183"/>
      <c r="AA240" s="183"/>
      <c r="AB240" s="183"/>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row>
    <row r="241" spans="1:48" ht="18" customHeight="1">
      <c r="A241" s="460"/>
      <c r="B241" s="462"/>
      <c r="C241" s="282" t="s">
        <v>445</v>
      </c>
      <c r="D241" s="282" t="s">
        <v>443</v>
      </c>
      <c r="E241" s="282" t="s">
        <v>569</v>
      </c>
      <c r="F241" s="463"/>
      <c r="G241" s="463"/>
      <c r="H241" s="282" t="s">
        <v>445</v>
      </c>
      <c r="I241" s="282" t="s">
        <v>443</v>
      </c>
      <c r="J241" s="282" t="s">
        <v>569</v>
      </c>
      <c r="K241" s="183"/>
      <c r="L241" s="183"/>
      <c r="M241" s="183"/>
      <c r="N241" s="183"/>
      <c r="O241" s="183"/>
      <c r="P241" s="183"/>
      <c r="Q241" s="183"/>
      <c r="R241" s="183"/>
      <c r="S241" s="183"/>
      <c r="T241" s="183"/>
      <c r="U241" s="183"/>
      <c r="V241" s="183"/>
      <c r="W241" s="183"/>
      <c r="X241" s="183"/>
      <c r="Y241" s="183"/>
      <c r="Z241" s="183"/>
      <c r="AA241" s="183"/>
      <c r="AB241" s="183"/>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row>
    <row r="242" spans="1:48" ht="18" customHeight="1">
      <c r="A242" s="283">
        <v>1</v>
      </c>
      <c r="B242" s="279" t="s">
        <v>442</v>
      </c>
      <c r="C242" s="189" t="e">
        <f>COUNTIF('[1]نجف آباد (جوزدان)'!C305,"خوب")+COUNTIF('[1]نجف آباد (آزادگان)'!C305,"خوب")+COUNTIF('[1]نجف آباد (حومه)'!C305,"خوب")</f>
        <v>#VALUE!</v>
      </c>
      <c r="D242" s="187" t="e">
        <f>COUNTIF('[1]نجف آباد (جوزدان)'!C305,"متوسط")+COUNTIF('[1]نجف آباد (آزادگان)'!C305,"متوسط")+COUNTIF('[1]نجف آباد (حومه)'!C305,"متوسط")</f>
        <v>#VALUE!</v>
      </c>
      <c r="E242" s="187" t="e">
        <f>COUNTIF('[1]نجف آباد (جوزدان)'!C305,"ضعیف")+COUNTIF('[1]نجف آباد (آزادگان)'!C305,"ضعیف")+COUNTIF('[1]نجف آباد (حومه)'!C305,"ضعیف")</f>
        <v>#VALUE!</v>
      </c>
      <c r="F242" s="283">
        <v>9</v>
      </c>
      <c r="G242" s="279" t="s">
        <v>429</v>
      </c>
      <c r="H242" s="187" t="e">
        <f>COUNTIF('[1]نجف آباد (جوزدان)'!F305,"خوب")+COUNTIF('[1]نجف آباد (آزادگان)'!F305,"خوب")+COUNTIF('[1]نجف آباد (حومه)'!F305,"خوب")</f>
        <v>#VALUE!</v>
      </c>
      <c r="I242" s="187" t="e">
        <f>COUNTIF('[1]نجف آباد (جوزدان)'!F305,"متوسط")+COUNTIF('[1]نجف آباد (آزادگان)'!F305,"متوسط")+COUNTIF('[1]نجف آباد (حومه)'!F305,"متوسط")</f>
        <v>#VALUE!</v>
      </c>
      <c r="J242" s="187" t="e">
        <f>COUNTIF('[1]نجف آباد (جوزدان)'!F305,"ضعیف")+COUNTIF('[1]نجف آباد (آزادگان)'!F305,"ضعیف")+COUNTIF('[1]نجف آباد (حومه)'!F305,"ضعیف")</f>
        <v>#VALUE!</v>
      </c>
      <c r="K242" s="183"/>
      <c r="L242" s="183"/>
      <c r="M242" s="183"/>
      <c r="N242" s="183"/>
      <c r="O242" s="183"/>
      <c r="P242" s="183"/>
      <c r="Q242" s="183"/>
      <c r="R242" s="183"/>
      <c r="S242" s="183"/>
      <c r="T242" s="183"/>
      <c r="U242" s="183"/>
      <c r="V242" s="183"/>
      <c r="W242" s="183"/>
      <c r="X242" s="183"/>
      <c r="Y242" s="183"/>
      <c r="Z242" s="183"/>
      <c r="AA242" s="183"/>
      <c r="AB242" s="183"/>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row>
    <row r="243" spans="1:48" ht="18" customHeight="1">
      <c r="A243" s="283">
        <v>2</v>
      </c>
      <c r="B243" s="279" t="s">
        <v>444</v>
      </c>
      <c r="C243" s="189" t="e">
        <f>COUNTIF('[1]نجف آباد (جوزدان)'!C306,"خوب")+COUNTIF('[1]نجف آباد (آزادگان)'!C306,"خوب")+COUNTIF('[1]نجف آباد (حومه)'!C306,"خوب")</f>
        <v>#VALUE!</v>
      </c>
      <c r="D243" s="187" t="e">
        <f>COUNTIF('[1]نجف آباد (جوزدان)'!C306,"متوسط")+COUNTIF('[1]نجف آباد (آزادگان)'!C306,"متوسط")+COUNTIF('[1]نجف آباد (حومه)'!C306,"متوسط")</f>
        <v>#VALUE!</v>
      </c>
      <c r="E243" s="187" t="e">
        <f>COUNTIF('[1]نجف آباد (جوزدان)'!C306,"ضعیف")+COUNTIF('[1]نجف آباد (آزادگان)'!C306,"ضعیف")+COUNTIF('[1]نجف آباد (حومه)'!C306,"ضعیف")</f>
        <v>#VALUE!</v>
      </c>
      <c r="F243" s="283">
        <v>10</v>
      </c>
      <c r="G243" s="279" t="s">
        <v>446</v>
      </c>
      <c r="H243" s="187" t="e">
        <f>COUNTIF('[1]نجف آباد (جوزدان)'!F306,"خوب")+COUNTIF('[1]نجف آباد (آزادگان)'!F306,"خوب")+COUNTIF('[1]نجف آباد (حومه)'!F306,"خوب")</f>
        <v>#VALUE!</v>
      </c>
      <c r="I243" s="187" t="e">
        <f>COUNTIF('[1]نجف آباد (جوزدان)'!F306,"متوسط")+COUNTIF('[1]نجف آباد (آزادگان)'!F306,"متوسط")+COUNTIF('[1]نجف آباد (حومه)'!F306,"متوسط")</f>
        <v>#VALUE!</v>
      </c>
      <c r="J243" s="187" t="e">
        <f>COUNTIF('[1]نجف آباد (جوزدان)'!F306,"ضعیف")+COUNTIF('[1]نجف آباد (آزادگان)'!F306,"ضعیف")+COUNTIF('[1]نجف آباد (حومه)'!F306,"ضعیف")</f>
        <v>#VALUE!</v>
      </c>
      <c r="K243" s="183"/>
      <c r="L243" s="183"/>
      <c r="M243" s="183"/>
      <c r="N243" s="183"/>
      <c r="O243" s="183"/>
      <c r="P243" s="183"/>
      <c r="Q243" s="183"/>
      <c r="R243" s="183"/>
      <c r="S243" s="183"/>
      <c r="T243" s="183"/>
      <c r="U243" s="183"/>
      <c r="V243" s="183"/>
      <c r="W243" s="183"/>
      <c r="X243" s="183"/>
      <c r="Y243" s="183"/>
      <c r="Z243" s="183"/>
      <c r="AA243" s="183"/>
      <c r="AB243" s="183"/>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row>
    <row r="244" spans="1:48" ht="18" customHeight="1">
      <c r="A244" s="283">
        <v>3</v>
      </c>
      <c r="B244" s="279" t="s">
        <v>447</v>
      </c>
      <c r="C244" s="189" t="e">
        <f>COUNTIF('[1]نجف آباد (جوزدان)'!C307,"خوب")+COUNTIF('[1]نجف آباد (آزادگان)'!C307,"خوب")+COUNTIF('[1]نجف آباد (حومه)'!C307,"خوب")</f>
        <v>#VALUE!</v>
      </c>
      <c r="D244" s="187" t="e">
        <f>COUNTIF('[1]نجف آباد (جوزدان)'!C307,"متوسط")+COUNTIF('[1]نجف آباد (آزادگان)'!C307,"متوسط")+COUNTIF('[1]نجف آباد (حومه)'!C307,"متوسط")</f>
        <v>#VALUE!</v>
      </c>
      <c r="E244" s="187" t="e">
        <f>COUNTIF('[1]نجف آباد (جوزدان)'!C307,"ضعیف")+COUNTIF('[1]نجف آباد (آزادگان)'!C307,"ضعیف")+COUNTIF('[1]نجف آباد (حومه)'!C307,"ضعیف")</f>
        <v>#VALUE!</v>
      </c>
      <c r="F244" s="283">
        <v>11</v>
      </c>
      <c r="G244" s="279" t="s">
        <v>448</v>
      </c>
      <c r="H244" s="187" t="e">
        <f>COUNTIF('[1]نجف آباد (جوزدان)'!F307,"خوب")+COUNTIF('[1]نجف آباد (آزادگان)'!F307,"خوب")+COUNTIF('[1]نجف آباد (حومه)'!F307,"خوب")</f>
        <v>#VALUE!</v>
      </c>
      <c r="I244" s="187" t="e">
        <f>COUNTIF('[1]نجف آباد (جوزدان)'!F307,"متوسط")+COUNTIF('[1]نجف آباد (آزادگان)'!F307,"متوسط")+COUNTIF('[1]نجف آباد (حومه)'!F307,"متوسط")</f>
        <v>#VALUE!</v>
      </c>
      <c r="J244" s="187" t="e">
        <f>COUNTIF('[1]نجف آباد (جوزدان)'!F307,"ضعیف")+COUNTIF('[1]نجف آباد (آزادگان)'!F307,"ضعیف")+COUNTIF('[1]نجف آباد (حومه)'!F307,"ضعیف")</f>
        <v>#VALUE!</v>
      </c>
      <c r="K244" s="183"/>
      <c r="L244" s="183"/>
      <c r="M244" s="183"/>
      <c r="N244" s="183"/>
      <c r="O244" s="183"/>
      <c r="P244" s="183"/>
      <c r="Q244" s="183"/>
      <c r="R244" s="183"/>
      <c r="S244" s="183"/>
      <c r="T244" s="183"/>
      <c r="U244" s="183"/>
      <c r="V244" s="183"/>
      <c r="W244" s="183"/>
      <c r="X244" s="183"/>
      <c r="Y244" s="183"/>
      <c r="Z244" s="183"/>
      <c r="AA244" s="183"/>
      <c r="AB244" s="183"/>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row>
    <row r="245" spans="1:48" ht="18" customHeight="1">
      <c r="A245" s="283">
        <v>4</v>
      </c>
      <c r="B245" s="279" t="s">
        <v>449</v>
      </c>
      <c r="C245" s="189" t="e">
        <f>COUNTIF('[1]نجف آباد (جوزدان)'!C308,"خوب")+COUNTIF('[1]نجف آباد (آزادگان)'!C308,"خوب")+COUNTIF('[1]نجف آباد (حومه)'!C308,"خوب")</f>
        <v>#VALUE!</v>
      </c>
      <c r="D245" s="187" t="e">
        <f>COUNTIF('[1]نجف آباد (جوزدان)'!C308,"متوسط")+COUNTIF('[1]نجف آباد (آزادگان)'!C308,"متوسط")+COUNTIF('[1]نجف آباد (حومه)'!C308,"متوسط")</f>
        <v>#VALUE!</v>
      </c>
      <c r="E245" s="187" t="e">
        <f>COUNTIF('[1]نجف آباد (جوزدان)'!C308,"ضعیف")+COUNTIF('[1]نجف آباد (آزادگان)'!C308,"ضعیف")+COUNTIF('[1]نجف آباد (حومه)'!C308,"ضعیف")</f>
        <v>#VALUE!</v>
      </c>
      <c r="F245" s="283">
        <v>12</v>
      </c>
      <c r="G245" s="279" t="s">
        <v>450</v>
      </c>
      <c r="H245" s="187" t="e">
        <f>COUNTIF('[1]نجف آباد (جوزدان)'!F308,"خوب")+COUNTIF('[1]نجف آباد (آزادگان)'!F308,"خوب")+COUNTIF('[1]نجف آباد (حومه)'!F308,"خوب")</f>
        <v>#VALUE!</v>
      </c>
      <c r="I245" s="187" t="e">
        <f>COUNTIF('[1]نجف آباد (جوزدان)'!F308,"متوسط")+COUNTIF('[1]نجف آباد (آزادگان)'!F308,"متوسط")+COUNTIF('[1]نجف آباد (حومه)'!F308,"متوسط")</f>
        <v>#VALUE!</v>
      </c>
      <c r="J245" s="187" t="e">
        <f>COUNTIF('[1]نجف آباد (جوزدان)'!F308,"ضعیف")+COUNTIF('[1]نجف آباد (آزادگان)'!F308,"ضعیف")+COUNTIF('[1]نجف آباد (حومه)'!F308,"ضعیف")</f>
        <v>#VALUE!</v>
      </c>
      <c r="K245" s="183"/>
      <c r="L245" s="183"/>
      <c r="M245" s="183"/>
      <c r="N245" s="183"/>
      <c r="O245" s="183"/>
      <c r="P245" s="183"/>
      <c r="Q245" s="183"/>
      <c r="R245" s="183"/>
      <c r="S245" s="183"/>
      <c r="T245" s="183"/>
      <c r="U245" s="183"/>
      <c r="V245" s="183"/>
      <c r="W245" s="183"/>
      <c r="X245" s="183"/>
      <c r="Y245" s="183"/>
      <c r="Z245" s="183"/>
      <c r="AA245" s="183"/>
      <c r="AB245" s="183"/>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row>
    <row r="246" spans="1:48" ht="18" customHeight="1">
      <c r="A246" s="283">
        <v>5</v>
      </c>
      <c r="B246" s="279" t="s">
        <v>452</v>
      </c>
      <c r="C246" s="189" t="e">
        <f>COUNTIF('[1]نجف آباد (جوزدان)'!C309,"خوب")+COUNTIF('[1]نجف آباد (آزادگان)'!C309,"خوب")+COUNTIF('[1]نجف آباد (حومه)'!C309,"خوب")</f>
        <v>#VALUE!</v>
      </c>
      <c r="D246" s="187" t="e">
        <f>COUNTIF('[1]نجف آباد (جوزدان)'!C309,"متوسط")+COUNTIF('[1]نجف آباد (آزادگان)'!C309,"متوسط")+COUNTIF('[1]نجف آباد (حومه)'!C309,"متوسط")</f>
        <v>#VALUE!</v>
      </c>
      <c r="E246" s="187" t="e">
        <f>COUNTIF('[1]نجف آباد (جوزدان)'!C309,"ضعیف")+COUNTIF('[1]نجف آباد (آزادگان)'!C309,"ضعیف")+COUNTIF('[1]نجف آباد (حومه)'!C309,"ضعیف")</f>
        <v>#VALUE!</v>
      </c>
      <c r="F246" s="283">
        <v>13</v>
      </c>
      <c r="G246" s="279" t="s">
        <v>453</v>
      </c>
      <c r="H246" s="187" t="e">
        <f>COUNTIF('[1]نجف آباد (جوزدان)'!F309,"خوب")+COUNTIF('[1]نجف آباد (آزادگان)'!F309,"خوب")+COUNTIF('[1]نجف آباد (حومه)'!F309,"خوب")</f>
        <v>#VALUE!</v>
      </c>
      <c r="I246" s="187" t="e">
        <f>COUNTIF('[1]نجف آباد (جوزدان)'!F309,"متوسط")+COUNTIF('[1]نجف آباد (آزادگان)'!F309,"متوسط")+COUNTIF('[1]نجف آباد (حومه)'!F309,"متوسط")</f>
        <v>#VALUE!</v>
      </c>
      <c r="J246" s="187" t="e">
        <f>COUNTIF('[1]نجف آباد (جوزدان)'!F309,"ضعیف")+COUNTIF('[1]نجف آباد (آزادگان)'!F309,"ضعیف")+COUNTIF('[1]نجف آباد (حومه)'!F309,"ضعیف")</f>
        <v>#VALUE!</v>
      </c>
      <c r="K246" s="183"/>
      <c r="L246" s="183"/>
      <c r="M246" s="183"/>
      <c r="N246" s="183"/>
      <c r="O246" s="183"/>
      <c r="P246" s="183"/>
      <c r="Q246" s="183"/>
      <c r="R246" s="183"/>
      <c r="S246" s="183"/>
      <c r="T246" s="183"/>
      <c r="U246" s="183"/>
      <c r="V246" s="183"/>
      <c r="W246" s="183"/>
      <c r="X246" s="183"/>
      <c r="Y246" s="183"/>
      <c r="Z246" s="183"/>
      <c r="AA246" s="183"/>
      <c r="AB246" s="183"/>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row>
    <row r="247" spans="1:48" ht="18" customHeight="1">
      <c r="A247" s="283">
        <v>6</v>
      </c>
      <c r="B247" s="279" t="s">
        <v>455</v>
      </c>
      <c r="C247" s="189" t="e">
        <f>COUNTIF('[1]نجف آباد (جوزدان)'!C310,"خوب")+COUNTIF('[1]نجف آباد (آزادگان)'!C310,"خوب")+COUNTIF('[1]نجف آباد (حومه)'!C310,"خوب")</f>
        <v>#VALUE!</v>
      </c>
      <c r="D247" s="187" t="e">
        <f>COUNTIF('[1]نجف آباد (جوزدان)'!C310,"متوسط")+COUNTIF('[1]نجف آباد (آزادگان)'!C310,"متوسط")+COUNTIF('[1]نجف آباد (حومه)'!C310,"متوسط")</f>
        <v>#VALUE!</v>
      </c>
      <c r="E247" s="187" t="e">
        <f>COUNTIF('[1]نجف آباد (جوزدان)'!C310,"ضعیف")+COUNTIF('[1]نجف آباد (آزادگان)'!C310,"ضعیف")+COUNTIF('[1]نجف آباد (حومه)'!C310,"ضعیف")</f>
        <v>#VALUE!</v>
      </c>
      <c r="F247" s="283">
        <v>14</v>
      </c>
      <c r="G247" s="279" t="s">
        <v>456</v>
      </c>
      <c r="H247" s="187" t="e">
        <f>COUNTIF('[1]نجف آباد (جوزدان)'!F310,"خوب")+COUNTIF('[1]نجف آباد (آزادگان)'!F310,"خوب")+COUNTIF('[1]نجف آباد (حومه)'!F310,"خوب")</f>
        <v>#VALUE!</v>
      </c>
      <c r="I247" s="187" t="e">
        <f>COUNTIF('[1]نجف آباد (جوزدان)'!F310,"متوسط")+COUNTIF('[1]نجف آباد (آزادگان)'!F310,"متوسط")+COUNTIF('[1]نجف آباد (حومه)'!F310,"متوسط")</f>
        <v>#VALUE!</v>
      </c>
      <c r="J247" s="187" t="e">
        <f>COUNTIF('[1]نجف آباد (جوزدان)'!F310,"ضعیف")+COUNTIF('[1]نجف آباد (آزادگان)'!F310,"ضعیف")+COUNTIF('[1]نجف آباد (حومه)'!F310,"ضعیف")</f>
        <v>#VALUE!</v>
      </c>
      <c r="K247" s="183"/>
      <c r="L247" s="183"/>
      <c r="M247" s="183"/>
      <c r="N247" s="183"/>
      <c r="O247" s="183"/>
      <c r="P247" s="183"/>
      <c r="Q247" s="183"/>
      <c r="R247" s="183"/>
      <c r="S247" s="183"/>
      <c r="T247" s="183"/>
      <c r="U247" s="183"/>
      <c r="V247" s="183"/>
      <c r="W247" s="183"/>
      <c r="X247" s="183"/>
      <c r="Y247" s="183"/>
      <c r="Z247" s="183"/>
      <c r="AA247" s="183"/>
      <c r="AB247" s="183"/>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row>
    <row r="248" spans="1:48" ht="18" customHeight="1">
      <c r="A248" s="283">
        <v>7</v>
      </c>
      <c r="B248" s="279" t="s">
        <v>458</v>
      </c>
      <c r="C248" s="189" t="e">
        <f>COUNTIF('[1]نجف آباد (جوزدان)'!C311,"خوب")+COUNTIF('[1]نجف آباد (آزادگان)'!C311,"خوب")+COUNTIF('[1]نجف آباد (حومه)'!C311,"خوب")</f>
        <v>#VALUE!</v>
      </c>
      <c r="D248" s="187" t="e">
        <f>COUNTIF('[1]نجف آباد (جوزدان)'!C311,"متوسط")+COUNTIF('[1]نجف آباد (آزادگان)'!C311,"متوسط")+COUNTIF('[1]نجف آباد (حومه)'!C311,"متوسط")</f>
        <v>#VALUE!</v>
      </c>
      <c r="E248" s="187" t="e">
        <f>COUNTIF('[1]نجف آباد (جوزدان)'!C311,"ضعیف")+COUNTIF('[1]نجف آباد (آزادگان)'!C311,"ضعیف")+COUNTIF('[1]نجف آباد (حومه)'!C311,"ضعیف")</f>
        <v>#VALUE!</v>
      </c>
      <c r="F248" s="283">
        <v>15</v>
      </c>
      <c r="G248" s="279" t="s">
        <v>460</v>
      </c>
      <c r="H248" s="187" t="e">
        <f>COUNTIF('[1]نجف آباد (جوزدان)'!F311,"خوب")+COUNTIF('[1]نجف آباد (آزادگان)'!F311,"خوب")+COUNTIF('[1]نجف آباد (حومه)'!F311,"خوب")</f>
        <v>#VALUE!</v>
      </c>
      <c r="I248" s="187" t="e">
        <f>COUNTIF('[1]نجف آباد (جوزدان)'!F311,"متوسط")+COUNTIF('[1]نجف آباد (آزادگان)'!F311,"متوسط")+COUNTIF('[1]نجف آباد (حومه)'!F311,"متوسط")</f>
        <v>#VALUE!</v>
      </c>
      <c r="J248" s="187" t="e">
        <f>COUNTIF('[1]نجف آباد (جوزدان)'!F311,"ضعیف")+COUNTIF('[1]نجف آباد (آزادگان)'!F311,"ضعیف")+COUNTIF('[1]نجف آباد (حومه)'!F311,"ضعیف")</f>
        <v>#VALUE!</v>
      </c>
      <c r="K248" s="183"/>
      <c r="L248" s="183"/>
      <c r="M248" s="183"/>
      <c r="N248" s="183"/>
      <c r="O248" s="183"/>
      <c r="P248" s="183"/>
      <c r="Q248" s="183"/>
      <c r="R248" s="183"/>
      <c r="S248" s="183"/>
      <c r="T248" s="183"/>
      <c r="U248" s="183"/>
      <c r="V248" s="183"/>
      <c r="W248" s="183"/>
      <c r="X248" s="183"/>
      <c r="Y248" s="183"/>
      <c r="Z248" s="183"/>
      <c r="AA248" s="183"/>
      <c r="AB248" s="183"/>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row>
    <row r="249" spans="1:48" ht="18" customHeight="1">
      <c r="A249" s="283">
        <v>8</v>
      </c>
      <c r="B249" s="279" t="s">
        <v>428</v>
      </c>
      <c r="C249" s="189" t="e">
        <f>COUNTIF('[1]نجف آباد (جوزدان)'!C312,"خوب")+COUNTIF('[1]نجف آباد (آزادگان)'!C312,"خوب")+COUNTIF('[1]نجف آباد (حومه)'!C312,"خوب")</f>
        <v>#VALUE!</v>
      </c>
      <c r="D249" s="187" t="e">
        <f>COUNTIF('[1]نجف آباد (جوزدان)'!C312,"متوسط")+COUNTIF('[1]نجف آباد (آزادگان)'!C312,"متوسط")+COUNTIF('[1]نجف آباد (حومه)'!C312,"متوسط")</f>
        <v>#VALUE!</v>
      </c>
      <c r="E249" s="187" t="e">
        <f>COUNTIF('[1]نجف آباد (جوزدان)'!C312,"ضعیف")+COUNTIF('[1]نجف آباد (آزادگان)'!C312,"ضعیف")+COUNTIF('[1]نجف آباد (حومه)'!C312,"ضعیف")</f>
        <v>#VALUE!</v>
      </c>
      <c r="F249" s="283">
        <v>16</v>
      </c>
      <c r="G249" s="284"/>
      <c r="H249" s="187" t="e">
        <f>COUNTIF('[1]نجف آباد (جوزدان)'!F312,"خوب")+COUNTIF('[1]نجف آباد (آزادگان)'!F312,"خوب")+COUNTIF('[1]نجف آباد (حومه)'!F312,"خوب")</f>
        <v>#VALUE!</v>
      </c>
      <c r="I249" s="187" t="e">
        <f>COUNTIF('[1]نجف آباد (جوزدان)'!F312,"متوسط")+COUNTIF('[1]نجف آباد (آزادگان)'!F312,"متوسط")+COUNTIF('[1]نجف آباد (حومه)'!F312,"متوسط")</f>
        <v>#VALUE!</v>
      </c>
      <c r="J249" s="187" t="e">
        <f>COUNTIF('[1]نجف آباد (جوزدان)'!F312,"ضعیف")+COUNTIF('[1]نجف آباد (آزادگان)'!F312,"ضعیف")+COUNTIF('[1]نجف آباد (حومه)'!F312,"ضعیف")</f>
        <v>#VALUE!</v>
      </c>
      <c r="K249" s="179"/>
      <c r="L249" s="183"/>
      <c r="M249" s="183"/>
      <c r="N249" s="183"/>
      <c r="O249" s="183"/>
      <c r="P249" s="183"/>
      <c r="Q249" s="183"/>
      <c r="R249" s="183"/>
      <c r="S249" s="183"/>
      <c r="T249" s="183"/>
      <c r="U249" s="183"/>
      <c r="V249" s="183"/>
      <c r="W249" s="183"/>
      <c r="X249" s="183"/>
      <c r="Y249" s="183"/>
      <c r="Z249" s="183"/>
      <c r="AA249" s="183"/>
      <c r="AB249" s="183"/>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row>
    <row r="250" spans="1:48" ht="18" customHeight="1">
      <c r="A250" s="458" t="s">
        <v>461</v>
      </c>
      <c r="B250" s="458"/>
      <c r="C250" s="458"/>
      <c r="D250" s="458"/>
      <c r="E250" s="458"/>
      <c r="F250" s="458"/>
      <c r="G250" s="458"/>
      <c r="H250" s="458"/>
      <c r="I250" s="458"/>
      <c r="J250" s="458"/>
      <c r="K250" s="179"/>
      <c r="L250" s="183"/>
      <c r="M250" s="183"/>
      <c r="N250" s="183"/>
      <c r="O250" s="183"/>
      <c r="P250" s="183"/>
      <c r="Q250" s="183"/>
      <c r="R250" s="183"/>
      <c r="S250" s="183"/>
      <c r="T250" s="183"/>
      <c r="U250" s="183"/>
      <c r="V250" s="183"/>
      <c r="W250" s="183"/>
      <c r="X250" s="183"/>
      <c r="Y250" s="183"/>
      <c r="Z250" s="183"/>
      <c r="AA250" s="183"/>
      <c r="AB250" s="183"/>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row>
    <row r="251" spans="1:48" ht="18" customHeight="1">
      <c r="A251" s="461" t="s">
        <v>149</v>
      </c>
      <c r="B251" s="461" t="s">
        <v>441</v>
      </c>
      <c r="C251" s="463" t="s">
        <v>568</v>
      </c>
      <c r="D251" s="463"/>
      <c r="E251" s="463"/>
      <c r="F251" s="463" t="s">
        <v>149</v>
      </c>
      <c r="G251" s="463" t="s">
        <v>441</v>
      </c>
      <c r="H251" s="463" t="s">
        <v>568</v>
      </c>
      <c r="I251" s="463"/>
      <c r="J251" s="463"/>
      <c r="K251" s="179"/>
      <c r="L251" s="183"/>
      <c r="M251" s="183"/>
      <c r="N251" s="183"/>
      <c r="O251" s="183"/>
      <c r="P251" s="183"/>
      <c r="Q251" s="183"/>
      <c r="R251" s="183"/>
      <c r="S251" s="183"/>
      <c r="T251" s="183"/>
      <c r="U251" s="183"/>
      <c r="V251" s="183"/>
      <c r="W251" s="183"/>
      <c r="X251" s="183"/>
      <c r="Y251" s="183"/>
      <c r="Z251" s="183"/>
      <c r="AA251" s="183"/>
      <c r="AB251" s="183"/>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row>
    <row r="252" spans="1:48" ht="18" customHeight="1">
      <c r="A252" s="462"/>
      <c r="B252" s="462"/>
      <c r="C252" s="282" t="s">
        <v>445</v>
      </c>
      <c r="D252" s="282" t="s">
        <v>443</v>
      </c>
      <c r="E252" s="282" t="s">
        <v>569</v>
      </c>
      <c r="F252" s="463"/>
      <c r="G252" s="463"/>
      <c r="H252" s="282" t="s">
        <v>445</v>
      </c>
      <c r="I252" s="282" t="s">
        <v>443</v>
      </c>
      <c r="J252" s="282" t="s">
        <v>569</v>
      </c>
      <c r="K252" s="179"/>
      <c r="L252" s="183"/>
      <c r="M252" s="183"/>
      <c r="N252" s="183"/>
      <c r="O252" s="183"/>
      <c r="P252" s="183"/>
      <c r="Q252" s="183"/>
      <c r="R252" s="183"/>
      <c r="S252" s="183"/>
      <c r="T252" s="183"/>
      <c r="U252" s="183"/>
      <c r="V252" s="183"/>
      <c r="W252" s="183"/>
      <c r="X252" s="183"/>
      <c r="Y252" s="183"/>
      <c r="Z252" s="183"/>
      <c r="AA252" s="183"/>
      <c r="AB252" s="183"/>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row>
    <row r="253" spans="1:48" ht="18" customHeight="1">
      <c r="A253" s="282">
        <v>1</v>
      </c>
      <c r="B253" s="279" t="s">
        <v>462</v>
      </c>
      <c r="C253" s="189" t="e">
        <f>COUNTIF('[1]نجف آباد (جوزدان)'!C315,"خوب")+COUNTIF('[1]نجف آباد (آزادگان)'!C315,"خوب")+COUNTIF('[1]نجف آباد (حومه)'!C315,"خوب")</f>
        <v>#VALUE!</v>
      </c>
      <c r="D253" s="187" t="e">
        <f>COUNTIF('[1]نجف آباد (جوزدان)'!C315,"متوسط")+COUNTIF('[1]نجف آباد (آزادگان)'!C315,"متوسط")+COUNTIF('[1]نجف آباد (حومه)'!C315,"متوسط")</f>
        <v>#VALUE!</v>
      </c>
      <c r="E253" s="187" t="e">
        <f>COUNTIF('[1]نجف آباد (جوزدان)'!C315,"ضعیف")+COUNTIF('[1]نجف آباد (آزادگان)'!C315,"ضعیف")+COUNTIF('[1]نجف آباد (حومه)'!C315,"ضعیف")</f>
        <v>#VALUE!</v>
      </c>
      <c r="F253" s="282">
        <v>11</v>
      </c>
      <c r="G253" s="282" t="s">
        <v>463</v>
      </c>
      <c r="H253" s="193" t="e">
        <f>COUNTIF('[1]نجف آباد (جوزدان)'!F315,"خوب")+COUNTIF('[1]نجف آباد (آزادگان)'!F315,"خوب")+COUNTIF('[1]نجف آباد (حومه)'!F315,"خوب")</f>
        <v>#VALUE!</v>
      </c>
      <c r="I253" s="187" t="e">
        <f>COUNTIF('[1]نجف آباد (جوزدان)'!F315,"متوسط")+COUNTIF('[1]نجف آباد (آزادگان)'!F315,"متوسط")+COUNTIF('[1]نجف آباد (حومه)'!F315,"متوسط")</f>
        <v>#VALUE!</v>
      </c>
      <c r="J253" s="187" t="e">
        <f>COUNTIF('[1]نجف آباد (جوزدان)'!F315,"ضعیف")+COUNTIF('[1]نجف آباد (آزادگان)'!F315,"ضعیف")+COUNTIF('[1]نجف آباد (حومه)'!F315,"ضعیف")</f>
        <v>#VALUE!</v>
      </c>
      <c r="K253" s="179"/>
      <c r="L253" s="183"/>
      <c r="M253" s="183"/>
      <c r="N253" s="183"/>
      <c r="O253" s="183"/>
      <c r="P253" s="183"/>
      <c r="Q253" s="183"/>
      <c r="R253" s="183"/>
      <c r="S253" s="183"/>
      <c r="T253" s="183"/>
      <c r="U253" s="183"/>
      <c r="V253" s="183"/>
      <c r="W253" s="183"/>
      <c r="X253" s="183"/>
      <c r="Y253" s="183"/>
      <c r="Z253" s="183"/>
      <c r="AA253" s="183"/>
      <c r="AB253" s="183"/>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row>
    <row r="254" spans="1:48" ht="18" customHeight="1">
      <c r="A254" s="282">
        <v>2</v>
      </c>
      <c r="B254" s="279" t="s">
        <v>464</v>
      </c>
      <c r="C254" s="189" t="e">
        <f>COUNTIF('[1]نجف آباد (جوزدان)'!C316,"خوب")+COUNTIF('[1]نجف آباد (آزادگان)'!C316,"خوب")+COUNTIF('[1]نجف آباد (حومه)'!C316,"خوب")</f>
        <v>#VALUE!</v>
      </c>
      <c r="D254" s="187" t="e">
        <f>COUNTIF('[1]نجف آباد (جوزدان)'!C316,"متوسط")+COUNTIF('[1]نجف آباد (آزادگان)'!C316,"متوسط")+COUNTIF('[1]نجف آباد (حومه)'!C316,"متوسط")</f>
        <v>#VALUE!</v>
      </c>
      <c r="E254" s="187" t="e">
        <f>COUNTIF('[1]نجف آباد (جوزدان)'!C316,"ضعیف")+COUNTIF('[1]نجف آباد (آزادگان)'!C316,"ضعیف")+COUNTIF('[1]نجف آباد (حومه)'!C316,"ضعیف")</f>
        <v>#VALUE!</v>
      </c>
      <c r="F254" s="282">
        <v>12</v>
      </c>
      <c r="G254" s="282" t="s">
        <v>465</v>
      </c>
      <c r="H254" s="193" t="e">
        <f>COUNTIF('[1]نجف آباد (جوزدان)'!F316,"خوب")+COUNTIF('[1]نجف آباد (آزادگان)'!F316,"خوب")+COUNTIF('[1]نجف آباد (حومه)'!F316,"خوب")</f>
        <v>#VALUE!</v>
      </c>
      <c r="I254" s="187" t="e">
        <f>COUNTIF('[1]نجف آباد (جوزدان)'!F316,"متوسط")+COUNTIF('[1]نجف آباد (آزادگان)'!F316,"متوسط")+COUNTIF('[1]نجف آباد (حومه)'!F316,"متوسط")</f>
        <v>#VALUE!</v>
      </c>
      <c r="J254" s="187" t="e">
        <f>COUNTIF('[1]نجف آباد (جوزدان)'!F316,"ضعیف")+COUNTIF('[1]نجف آباد (آزادگان)'!F316,"ضعیف")+COUNTIF('[1]نجف آباد (حومه)'!F316,"ضعیف")</f>
        <v>#VALUE!</v>
      </c>
      <c r="K254" s="179"/>
      <c r="L254" s="183"/>
      <c r="M254" s="183"/>
      <c r="N254" s="183"/>
      <c r="O254" s="183"/>
      <c r="P254" s="183"/>
      <c r="Q254" s="183"/>
      <c r="R254" s="183"/>
      <c r="S254" s="183"/>
      <c r="T254" s="183"/>
      <c r="U254" s="183"/>
      <c r="V254" s="183"/>
      <c r="W254" s="183"/>
      <c r="X254" s="183"/>
      <c r="Y254" s="183"/>
      <c r="Z254" s="183"/>
      <c r="AA254" s="183"/>
      <c r="AB254" s="183"/>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row>
    <row r="255" spans="1:48" ht="18" customHeight="1">
      <c r="A255" s="282">
        <v>3</v>
      </c>
      <c r="B255" s="279" t="s">
        <v>466</v>
      </c>
      <c r="C255" s="189" t="e">
        <f>COUNTIF('[1]نجف آباد (جوزدان)'!C317,"خوب")+COUNTIF('[1]نجف آباد (آزادگان)'!C317,"خوب")+COUNTIF('[1]نجف آباد (حومه)'!C317,"خوب")</f>
        <v>#VALUE!</v>
      </c>
      <c r="D255" s="187" t="e">
        <f>COUNTIF('[1]نجف آباد (جوزدان)'!C317,"متوسط")+COUNTIF('[1]نجف آباد (آزادگان)'!C317,"متوسط")+COUNTIF('[1]نجف آباد (حومه)'!C317,"متوسط")</f>
        <v>#VALUE!</v>
      </c>
      <c r="E255" s="187" t="e">
        <f>COUNTIF('[1]نجف آباد (جوزدان)'!C317,"ضعیف")+COUNTIF('[1]نجف آباد (آزادگان)'!C317,"ضعیف")+COUNTIF('[1]نجف آباد (حومه)'!C317,"ضعیف")</f>
        <v>#VALUE!</v>
      </c>
      <c r="F255" s="282">
        <v>13</v>
      </c>
      <c r="G255" s="282" t="s">
        <v>467</v>
      </c>
      <c r="H255" s="193" t="e">
        <f>COUNTIF('[1]نجف آباد (جوزدان)'!F317,"خوب")+COUNTIF('[1]نجف آباد (آزادگان)'!F317,"خوب")+COUNTIF('[1]نجف آباد (حومه)'!F317,"خوب")</f>
        <v>#VALUE!</v>
      </c>
      <c r="I255" s="187" t="e">
        <f>COUNTIF('[1]نجف آباد (جوزدان)'!F317,"متوسط")+COUNTIF('[1]نجف آباد (آزادگان)'!F317,"متوسط")+COUNTIF('[1]نجف آباد (حومه)'!F317,"متوسط")</f>
        <v>#VALUE!</v>
      </c>
      <c r="J255" s="187" t="e">
        <f>COUNTIF('[1]نجف آباد (جوزدان)'!F317,"ضعیف")+COUNTIF('[1]نجف آباد (آزادگان)'!F317,"ضعیف")+COUNTIF('[1]نجف آباد (حومه)'!F317,"ضعیف")</f>
        <v>#VALUE!</v>
      </c>
      <c r="K255" s="179"/>
      <c r="L255" s="183"/>
      <c r="M255" s="183"/>
      <c r="N255" s="183"/>
      <c r="O255" s="183"/>
      <c r="P255" s="183"/>
      <c r="Q255" s="183"/>
      <c r="R255" s="183"/>
      <c r="S255" s="183"/>
      <c r="T255" s="183"/>
      <c r="U255" s="183"/>
      <c r="V255" s="183"/>
      <c r="W255" s="183"/>
      <c r="X255" s="183"/>
      <c r="Y255" s="183"/>
      <c r="Z255" s="183"/>
      <c r="AA255" s="183"/>
      <c r="AB255" s="183"/>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row>
    <row r="256" spans="1:48" ht="18" customHeight="1">
      <c r="A256" s="282">
        <v>4</v>
      </c>
      <c r="B256" s="279" t="s">
        <v>468</v>
      </c>
      <c r="C256" s="189" t="e">
        <f>COUNTIF('[1]نجف آباد (جوزدان)'!C318,"خوب")+COUNTIF('[1]نجف آباد (آزادگان)'!C318,"خوب")+COUNTIF('[1]نجف آباد (حومه)'!C318,"خوب")</f>
        <v>#VALUE!</v>
      </c>
      <c r="D256" s="187" t="e">
        <f>COUNTIF('[1]نجف آباد (جوزدان)'!C318,"متوسط")+COUNTIF('[1]نجف آباد (آزادگان)'!C318,"متوسط")+COUNTIF('[1]نجف آباد (حومه)'!C318,"متوسط")</f>
        <v>#VALUE!</v>
      </c>
      <c r="E256" s="187" t="e">
        <f>COUNTIF('[1]نجف آباد (جوزدان)'!C318,"ضعیف")+COUNTIF('[1]نجف آباد (آزادگان)'!C318,"ضعیف")+COUNTIF('[1]نجف آباد (حومه)'!C318,"ضعیف")</f>
        <v>#VALUE!</v>
      </c>
      <c r="F256" s="282">
        <v>14</v>
      </c>
      <c r="G256" s="282" t="s">
        <v>469</v>
      </c>
      <c r="H256" s="193" t="e">
        <f>COUNTIF('[1]نجف آباد (جوزدان)'!F318,"خوب")+COUNTIF('[1]نجف آباد (آزادگان)'!F318,"خوب")+COUNTIF('[1]نجف آباد (حومه)'!F318,"خوب")</f>
        <v>#VALUE!</v>
      </c>
      <c r="I256" s="187" t="e">
        <f>COUNTIF('[1]نجف آباد (جوزدان)'!F318,"متوسط")+COUNTIF('[1]نجف آباد (آزادگان)'!F318,"متوسط")+COUNTIF('[1]نجف آباد (حومه)'!F318,"متوسط")</f>
        <v>#VALUE!</v>
      </c>
      <c r="J256" s="187" t="e">
        <f>COUNTIF('[1]نجف آباد (جوزدان)'!F318,"ضعیف")+COUNTIF('[1]نجف آباد (آزادگان)'!F318,"ضعیف")+COUNTIF('[1]نجف آباد (حومه)'!F318,"ضعیف")</f>
        <v>#VALUE!</v>
      </c>
      <c r="K256" s="179"/>
      <c r="L256" s="183"/>
      <c r="M256" s="183"/>
      <c r="N256" s="183"/>
      <c r="O256" s="183"/>
      <c r="P256" s="183"/>
      <c r="Q256" s="183"/>
      <c r="R256" s="183"/>
      <c r="S256" s="183"/>
      <c r="T256" s="183"/>
      <c r="U256" s="183"/>
      <c r="V256" s="183"/>
      <c r="W256" s="183"/>
      <c r="X256" s="183"/>
      <c r="Y256" s="183"/>
      <c r="Z256" s="183"/>
      <c r="AA256" s="183"/>
      <c r="AB256" s="183"/>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row>
    <row r="257" spans="1:48" ht="18" customHeight="1">
      <c r="A257" s="282">
        <v>5</v>
      </c>
      <c r="B257" s="279" t="s">
        <v>470</v>
      </c>
      <c r="C257" s="189" t="e">
        <f>COUNTIF('[1]نجف آباد (جوزدان)'!C319,"خوب")+COUNTIF('[1]نجف آباد (آزادگان)'!C319,"خوب")+COUNTIF('[1]نجف آباد (حومه)'!C319,"خوب")</f>
        <v>#VALUE!</v>
      </c>
      <c r="D257" s="187" t="e">
        <f>COUNTIF('[1]نجف آباد (جوزدان)'!C319,"متوسط")+COUNTIF('[1]نجف آباد (آزادگان)'!C319,"متوسط")+COUNTIF('[1]نجف آباد (حومه)'!C319,"متوسط")</f>
        <v>#VALUE!</v>
      </c>
      <c r="E257" s="187" t="e">
        <f>COUNTIF('[1]نجف آباد (جوزدان)'!C319,"ضعیف")+COUNTIF('[1]نجف آباد (آزادگان)'!C319,"ضعیف")+COUNTIF('[1]نجف آباد (حومه)'!C319,"ضعیف")</f>
        <v>#VALUE!</v>
      </c>
      <c r="F257" s="282">
        <v>15</v>
      </c>
      <c r="G257" s="282" t="s">
        <v>471</v>
      </c>
      <c r="H257" s="193" t="e">
        <f>COUNTIF('[1]نجف آباد (جوزدان)'!F319,"خوب")+COUNTIF('[1]نجف آباد (آزادگان)'!F319,"خوب")+COUNTIF('[1]نجف آباد (حومه)'!F319,"خوب")</f>
        <v>#VALUE!</v>
      </c>
      <c r="I257" s="187" t="e">
        <f>COUNTIF('[1]نجف آباد (جوزدان)'!F319,"متوسط")+COUNTIF('[1]نجف آباد (آزادگان)'!F319,"متوسط")+COUNTIF('[1]نجف آباد (حومه)'!F319,"متوسط")</f>
        <v>#VALUE!</v>
      </c>
      <c r="J257" s="187" t="e">
        <f>COUNTIF('[1]نجف آباد (جوزدان)'!F319,"ضعیف")+COUNTIF('[1]نجف آباد (آزادگان)'!F319,"ضعیف")+COUNTIF('[1]نجف آباد (حومه)'!F319,"ضعیف")</f>
        <v>#VALUE!</v>
      </c>
      <c r="K257" s="179"/>
      <c r="L257" s="183"/>
      <c r="M257" s="183"/>
      <c r="N257" s="183"/>
      <c r="O257" s="183"/>
      <c r="P257" s="183"/>
      <c r="Q257" s="183"/>
      <c r="R257" s="183"/>
      <c r="S257" s="183"/>
      <c r="T257" s="183"/>
      <c r="U257" s="183"/>
      <c r="V257" s="183"/>
      <c r="W257" s="183"/>
      <c r="X257" s="183"/>
      <c r="Y257" s="183"/>
      <c r="Z257" s="183"/>
      <c r="AA257" s="183"/>
      <c r="AB257" s="183"/>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row>
    <row r="258" spans="1:48" ht="18" customHeight="1">
      <c r="A258" s="282">
        <v>6</v>
      </c>
      <c r="B258" s="279" t="s">
        <v>472</v>
      </c>
      <c r="C258" s="189" t="e">
        <f>COUNTIF('[1]نجف آباد (جوزدان)'!C320,"خوب")+COUNTIF('[1]نجف آباد (آزادگان)'!C320,"خوب")+COUNTIF('[1]نجف آباد (حومه)'!C320,"خوب")</f>
        <v>#VALUE!</v>
      </c>
      <c r="D258" s="187" t="e">
        <f>COUNTIF('[1]نجف آباد (جوزدان)'!C320,"متوسط")+COUNTIF('[1]نجف آباد (آزادگان)'!C320,"متوسط")+COUNTIF('[1]نجف آباد (حومه)'!C320,"متوسط")</f>
        <v>#VALUE!</v>
      </c>
      <c r="E258" s="187" t="e">
        <f>COUNTIF('[1]نجف آباد (جوزدان)'!C320,"ضعیف")+COUNTIF('[1]نجف آباد (آزادگان)'!C320,"ضعیف")+COUNTIF('[1]نجف آباد (حومه)'!C320,"ضعیف")</f>
        <v>#VALUE!</v>
      </c>
      <c r="F258" s="282">
        <v>16</v>
      </c>
      <c r="G258" s="282" t="s">
        <v>473</v>
      </c>
      <c r="H258" s="193" t="e">
        <f>COUNTIF('[1]نجف آباد (جوزدان)'!F320,"خوب")+COUNTIF('[1]نجف آباد (آزادگان)'!F320,"خوب")+COUNTIF('[1]نجف آباد (حومه)'!F320,"خوب")</f>
        <v>#VALUE!</v>
      </c>
      <c r="I258" s="187" t="e">
        <f>COUNTIF('[1]نجف آباد (جوزدان)'!F320,"متوسط")+COUNTIF('[1]نجف آباد (آزادگان)'!F320,"متوسط")+COUNTIF('[1]نجف آباد (حومه)'!F320,"متوسط")</f>
        <v>#VALUE!</v>
      </c>
      <c r="J258" s="187" t="e">
        <f>COUNTIF('[1]نجف آباد (جوزدان)'!F320,"ضعیف")+COUNTIF('[1]نجف آباد (آزادگان)'!F320,"ضعیف")+COUNTIF('[1]نجف آباد (حومه)'!F320,"ضعیف")</f>
        <v>#VALUE!</v>
      </c>
      <c r="K258" s="179"/>
      <c r="L258" s="183"/>
      <c r="M258" s="183"/>
      <c r="N258" s="183"/>
      <c r="O258" s="183"/>
      <c r="P258" s="183"/>
      <c r="Q258" s="183"/>
      <c r="R258" s="183"/>
      <c r="S258" s="183"/>
      <c r="T258" s="183"/>
      <c r="U258" s="183"/>
      <c r="V258" s="183"/>
      <c r="W258" s="183"/>
      <c r="X258" s="183"/>
      <c r="Y258" s="183"/>
      <c r="Z258" s="183"/>
      <c r="AA258" s="183"/>
      <c r="AB258" s="183"/>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row>
    <row r="259" spans="1:48" ht="18" customHeight="1">
      <c r="A259" s="282">
        <v>7</v>
      </c>
      <c r="B259" s="279" t="s">
        <v>474</v>
      </c>
      <c r="C259" s="189" t="e">
        <f>COUNTIF('[1]نجف آباد (جوزدان)'!C321,"خوب")+COUNTIF('[1]نجف آباد (آزادگان)'!C321,"خوب")+COUNTIF('[1]نجف آباد (حومه)'!C321,"خوب")</f>
        <v>#VALUE!</v>
      </c>
      <c r="D259" s="187" t="e">
        <f>COUNTIF('[1]نجف آباد (جوزدان)'!C321,"متوسط")+COUNTIF('[1]نجف آباد (آزادگان)'!C321,"متوسط")+COUNTIF('[1]نجف آباد (حومه)'!C321,"متوسط")</f>
        <v>#VALUE!</v>
      </c>
      <c r="E259" s="187" t="e">
        <f>COUNTIF('[1]نجف آباد (جوزدان)'!C321,"ضعیف")+COUNTIF('[1]نجف آباد (آزادگان)'!C321,"ضعیف")+COUNTIF('[1]نجف آباد (حومه)'!C321,"ضعیف")</f>
        <v>#VALUE!</v>
      </c>
      <c r="F259" s="282">
        <v>17</v>
      </c>
      <c r="G259" s="282" t="s">
        <v>475</v>
      </c>
      <c r="H259" s="193" t="e">
        <f>COUNTIF('[1]نجف آباد (جوزدان)'!F321,"خوب")+COUNTIF('[1]نجف آباد (آزادگان)'!F321,"خوب")+COUNTIF('[1]نجف آباد (حومه)'!F321,"خوب")</f>
        <v>#VALUE!</v>
      </c>
      <c r="I259" s="187" t="e">
        <f>COUNTIF('[1]نجف آباد (جوزدان)'!F321,"متوسط")+COUNTIF('[1]نجف آباد (آزادگان)'!F321,"متوسط")+COUNTIF('[1]نجف آباد (حومه)'!F321,"متوسط")</f>
        <v>#VALUE!</v>
      </c>
      <c r="J259" s="187" t="e">
        <f>COUNTIF('[1]نجف آباد (جوزدان)'!F321,"ضعیف")+COUNTIF('[1]نجف آباد (آزادگان)'!F321,"ضعیف")+COUNTIF('[1]نجف آباد (حومه)'!F321,"ضعیف")</f>
        <v>#VALUE!</v>
      </c>
      <c r="K259" s="179"/>
      <c r="L259" s="183"/>
      <c r="M259" s="183"/>
      <c r="N259" s="183"/>
      <c r="O259" s="183"/>
      <c r="P259" s="183"/>
      <c r="Q259" s="183"/>
      <c r="R259" s="183"/>
      <c r="S259" s="183"/>
      <c r="T259" s="183"/>
      <c r="U259" s="183"/>
      <c r="V259" s="183"/>
      <c r="W259" s="183"/>
      <c r="X259" s="183"/>
      <c r="Y259" s="183"/>
      <c r="Z259" s="183"/>
      <c r="AA259" s="183"/>
      <c r="AB259" s="183"/>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row>
    <row r="260" spans="1:48" ht="18" customHeight="1">
      <c r="A260" s="282">
        <v>8</v>
      </c>
      <c r="B260" s="279" t="s">
        <v>476</v>
      </c>
      <c r="C260" s="189" t="e">
        <f>COUNTIF('[1]نجف آباد (جوزدان)'!C322,"خوب")+COUNTIF('[1]نجف آباد (آزادگان)'!C322,"خوب")+COUNTIF('[1]نجف آباد (حومه)'!C322,"خوب")</f>
        <v>#VALUE!</v>
      </c>
      <c r="D260" s="187" t="e">
        <f>COUNTIF('[1]نجف آباد (جوزدان)'!C322,"متوسط")+COUNTIF('[1]نجف آباد (آزادگان)'!C322,"متوسط")+COUNTIF('[1]نجف آباد (حومه)'!C322,"متوسط")</f>
        <v>#VALUE!</v>
      </c>
      <c r="E260" s="187" t="e">
        <f>COUNTIF('[1]نجف آباد (جوزدان)'!C322,"ضعیف")+COUNTIF('[1]نجف آباد (آزادگان)'!C322,"ضعیف")+COUNTIF('[1]نجف آباد (حومه)'!C322,"ضعیف")</f>
        <v>#VALUE!</v>
      </c>
      <c r="F260" s="282">
        <v>18</v>
      </c>
      <c r="G260" s="282" t="s">
        <v>477</v>
      </c>
      <c r="H260" s="193" t="e">
        <f>COUNTIF('[1]نجف آباد (جوزدان)'!F322,"خوب")+COUNTIF('[1]نجف آباد (آزادگان)'!F322,"خوب")+COUNTIF('[1]نجف آباد (حومه)'!F322,"خوب")</f>
        <v>#VALUE!</v>
      </c>
      <c r="I260" s="187" t="e">
        <f>COUNTIF('[1]نجف آباد (جوزدان)'!F322,"متوسط")+COUNTIF('[1]نجف آباد (آزادگان)'!F322,"متوسط")+COUNTIF('[1]نجف آباد (حومه)'!F322,"متوسط")</f>
        <v>#VALUE!</v>
      </c>
      <c r="J260" s="187" t="e">
        <f>COUNTIF('[1]نجف آباد (جوزدان)'!F322,"ضعیف")+COUNTIF('[1]نجف آباد (آزادگان)'!F322,"ضعیف")+COUNTIF('[1]نجف آباد (حومه)'!F322,"ضعیف")</f>
        <v>#VALUE!</v>
      </c>
      <c r="K260" s="183"/>
      <c r="L260" s="183"/>
      <c r="M260" s="183"/>
      <c r="N260" s="183"/>
      <c r="O260" s="183"/>
      <c r="P260" s="183"/>
      <c r="Q260" s="183"/>
      <c r="R260" s="183"/>
      <c r="S260" s="183"/>
      <c r="T260" s="183"/>
      <c r="U260" s="183"/>
      <c r="V260" s="183"/>
      <c r="W260" s="183"/>
      <c r="X260" s="183"/>
      <c r="Y260" s="183"/>
      <c r="Z260" s="183"/>
      <c r="AA260" s="183"/>
      <c r="AB260" s="183"/>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row>
    <row r="261" spans="1:48" ht="18" customHeight="1">
      <c r="A261" s="282">
        <v>9</v>
      </c>
      <c r="B261" s="279" t="s">
        <v>478</v>
      </c>
      <c r="C261" s="189" t="e">
        <f>COUNTIF('[1]نجف آباد (جوزدان)'!C323,"خوب")+COUNTIF('[1]نجف آباد (آزادگان)'!C323,"خوب")+COUNTIF('[1]نجف آباد (حومه)'!C323,"خوب")</f>
        <v>#VALUE!</v>
      </c>
      <c r="D261" s="187" t="e">
        <f>COUNTIF('[1]نجف آباد (جوزدان)'!C323,"متوسط")+COUNTIF('[1]نجف آباد (آزادگان)'!C323,"متوسط")+COUNTIF('[1]نجف آباد (حومه)'!C323,"متوسط")</f>
        <v>#VALUE!</v>
      </c>
      <c r="E261" s="187" t="e">
        <f>COUNTIF('[1]نجف آباد (جوزدان)'!C323,"ضعیف")+COUNTIF('[1]نجف آباد (آزادگان)'!C323,"ضعیف")+COUNTIF('[1]نجف آباد (حومه)'!C323,"ضعیف")</f>
        <v>#VALUE!</v>
      </c>
      <c r="F261" s="282">
        <v>19</v>
      </c>
      <c r="G261" s="282" t="s">
        <v>479</v>
      </c>
      <c r="H261" s="193" t="e">
        <f>COUNTIF('[1]نجف آباد (جوزدان)'!F323,"خوب")+COUNTIF('[1]نجف آباد (آزادگان)'!F323,"خوب")+COUNTIF('[1]نجف آباد (حومه)'!F323,"خوب")</f>
        <v>#VALUE!</v>
      </c>
      <c r="I261" s="187" t="e">
        <f>COUNTIF('[1]نجف آباد (جوزدان)'!F323,"متوسط")+COUNTIF('[1]نجف آباد (آزادگان)'!F323,"متوسط")+COUNTIF('[1]نجف آباد (حومه)'!F323,"متوسط")</f>
        <v>#VALUE!</v>
      </c>
      <c r="J261" s="187" t="e">
        <f>COUNTIF('[1]نجف آباد (جوزدان)'!F323,"ضعیف")+COUNTIF('[1]نجف آباد (آزادگان)'!F323,"ضعیف")+COUNTIF('[1]نجف آباد (حومه)'!F323,"ضعیف")</f>
        <v>#VALUE!</v>
      </c>
      <c r="K261" s="183"/>
      <c r="L261" s="183"/>
      <c r="M261" s="183"/>
      <c r="N261" s="183"/>
      <c r="O261" s="183"/>
      <c r="P261" s="183"/>
      <c r="Q261" s="183"/>
      <c r="R261" s="183"/>
      <c r="S261" s="183"/>
      <c r="T261" s="183"/>
      <c r="U261" s="183"/>
      <c r="V261" s="183"/>
      <c r="W261" s="183"/>
      <c r="X261" s="183"/>
      <c r="Y261" s="183"/>
      <c r="Z261" s="183"/>
      <c r="AA261" s="183"/>
      <c r="AB261" s="183"/>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row>
    <row r="262" spans="1:48" ht="18" customHeight="1">
      <c r="A262" s="285">
        <v>10</v>
      </c>
      <c r="B262" s="281" t="s">
        <v>480</v>
      </c>
      <c r="C262" s="189" t="e">
        <f>COUNTIF('[1]نجف آباد (جوزدان)'!C324,"خوب")+COUNTIF('[1]نجف آباد (آزادگان)'!C324,"خوب")+COUNTIF('[1]نجف آباد (حومه)'!C324,"خوب")</f>
        <v>#VALUE!</v>
      </c>
      <c r="D262" s="187" t="e">
        <f>COUNTIF('[1]نجف آباد (جوزدان)'!C324,"متوسط")+COUNTIF('[1]نجف آباد (آزادگان)'!C324,"متوسط")+COUNTIF('[1]نجف آباد (حومه)'!C324,"متوسط")</f>
        <v>#VALUE!</v>
      </c>
      <c r="E262" s="187" t="e">
        <f>COUNTIF('[1]نجف آباد (جوزدان)'!C324,"ضعیف")+COUNTIF('[1]نجف آباد (آزادگان)'!C324,"ضعیف")+COUNTIF('[1]نجف آباد (حومه)'!C324,"ضعیف")</f>
        <v>#VALUE!</v>
      </c>
      <c r="F262" s="282">
        <v>20</v>
      </c>
      <c r="G262" s="282" t="s">
        <v>481</v>
      </c>
      <c r="H262" s="193" t="e">
        <f>COUNTIF('[1]نجف آباد (جوزدان)'!F324,"خوب")+COUNTIF('[1]نجف آباد (آزادگان)'!F324,"خوب")+COUNTIF('[1]نجف آباد (حومه)'!F324,"خوب")</f>
        <v>#VALUE!</v>
      </c>
      <c r="I262" s="187" t="e">
        <f>COUNTIF('[1]نجف آباد (جوزدان)'!F324,"متوسط")+COUNTIF('[1]نجف آباد (آزادگان)'!F324,"متوسط")+COUNTIF('[1]نجف آباد (حومه)'!F324,"متوسط")</f>
        <v>#VALUE!</v>
      </c>
      <c r="J262" s="187" t="e">
        <f>COUNTIF('[1]نجف آباد (جوزدان)'!F324,"ضعیف")+COUNTIF('[1]نجف آباد (آزادگان)'!F324,"ضعیف")+COUNTIF('[1]نجف آباد (حومه)'!F324,"ضعیف")</f>
        <v>#VALUE!</v>
      </c>
      <c r="K262" s="183"/>
      <c r="L262" s="183"/>
      <c r="M262" s="183"/>
      <c r="N262" s="183"/>
      <c r="O262" s="183"/>
      <c r="P262" s="183"/>
      <c r="Q262" s="183"/>
      <c r="R262" s="183"/>
      <c r="S262" s="183"/>
      <c r="T262" s="183"/>
      <c r="U262" s="183"/>
      <c r="V262" s="183"/>
      <c r="W262" s="183"/>
      <c r="X262" s="183"/>
      <c r="Y262" s="183"/>
      <c r="Z262" s="183"/>
      <c r="AA262" s="183"/>
      <c r="AB262" s="183"/>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row>
    <row r="263" spans="1:48" ht="18" customHeight="1">
      <c r="A263" s="286"/>
      <c r="B263" s="286"/>
      <c r="C263" s="286"/>
      <c r="D263" s="286"/>
      <c r="E263" s="286"/>
      <c r="F263" s="286"/>
      <c r="G263" s="232"/>
      <c r="H263" s="232"/>
      <c r="I263" s="232"/>
      <c r="J263" s="232"/>
      <c r="K263" s="232"/>
      <c r="L263" s="232"/>
      <c r="M263" s="232"/>
      <c r="N263" s="232"/>
      <c r="O263" s="232"/>
      <c r="P263" s="232"/>
      <c r="Q263" s="232"/>
      <c r="R263" s="232"/>
      <c r="S263" s="232"/>
      <c r="T263" s="232"/>
      <c r="U263" s="232"/>
      <c r="V263" s="232"/>
      <c r="W263" s="232"/>
      <c r="X263" s="232"/>
      <c r="Y263" s="232"/>
      <c r="Z263" s="232"/>
      <c r="AA263" s="232"/>
      <c r="AB263" s="232"/>
      <c r="AC263" s="233"/>
      <c r="AD263" s="233"/>
      <c r="AE263" s="233"/>
      <c r="AF263" s="233"/>
      <c r="AG263" s="233"/>
      <c r="AH263" s="233"/>
      <c r="AI263" s="233"/>
      <c r="AJ263" s="233"/>
      <c r="AK263" s="233"/>
      <c r="AL263" s="233"/>
      <c r="AM263" s="233"/>
      <c r="AN263" s="233"/>
      <c r="AO263" s="233"/>
      <c r="AP263" s="233"/>
      <c r="AQ263" s="233"/>
      <c r="AR263" s="233"/>
      <c r="AS263" s="233"/>
      <c r="AT263" s="233"/>
      <c r="AU263" s="233"/>
      <c r="AV263" s="233"/>
    </row>
    <row r="264" spans="1:48" ht="18" customHeight="1">
      <c r="A264" s="464" t="s">
        <v>482</v>
      </c>
      <c r="B264" s="464"/>
      <c r="C264" s="464"/>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row>
    <row r="265" spans="1:48" ht="18" customHeight="1">
      <c r="A265" s="465" t="s">
        <v>483</v>
      </c>
      <c r="B265" s="465"/>
      <c r="C265" s="466"/>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row>
    <row r="266" spans="1:48" ht="18" customHeight="1">
      <c r="A266" s="467" t="s">
        <v>149</v>
      </c>
      <c r="B266" s="467" t="s">
        <v>484</v>
      </c>
      <c r="C266" s="469" t="s">
        <v>568</v>
      </c>
      <c r="D266" s="469"/>
      <c r="E266" s="469"/>
      <c r="F266" s="183"/>
      <c r="G266" s="183"/>
      <c r="H266" s="183"/>
      <c r="I266" s="179"/>
      <c r="J266" s="179"/>
      <c r="K266" s="179"/>
      <c r="L266" s="183"/>
      <c r="M266" s="183"/>
      <c r="N266" s="183"/>
      <c r="O266" s="183"/>
      <c r="P266" s="183"/>
      <c r="Q266" s="183"/>
      <c r="R266" s="183"/>
      <c r="S266" s="183"/>
      <c r="T266" s="183"/>
      <c r="U266" s="183"/>
      <c r="V266" s="183"/>
      <c r="W266" s="183"/>
      <c r="X266" s="183"/>
      <c r="Y266" s="183"/>
      <c r="Z266" s="183"/>
      <c r="AA266" s="183"/>
      <c r="AB266" s="183"/>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row>
    <row r="267" spans="1:48" ht="18" customHeight="1">
      <c r="A267" s="468"/>
      <c r="B267" s="468"/>
      <c r="C267" s="287" t="s">
        <v>445</v>
      </c>
      <c r="D267" s="287" t="s">
        <v>443</v>
      </c>
      <c r="E267" s="287" t="s">
        <v>569</v>
      </c>
      <c r="F267" s="183"/>
      <c r="G267" s="183"/>
      <c r="H267" s="183"/>
      <c r="I267" s="179"/>
      <c r="J267" s="179"/>
      <c r="K267" s="179"/>
      <c r="L267" s="183"/>
      <c r="M267" s="183"/>
      <c r="N267" s="183"/>
      <c r="O267" s="183"/>
      <c r="P267" s="183"/>
      <c r="Q267" s="183"/>
      <c r="R267" s="183"/>
      <c r="S267" s="183"/>
      <c r="T267" s="183"/>
      <c r="U267" s="183"/>
      <c r="V267" s="183"/>
      <c r="W267" s="183"/>
      <c r="X267" s="183"/>
      <c r="Y267" s="183"/>
      <c r="Z267" s="183"/>
      <c r="AA267" s="183"/>
      <c r="AB267" s="183"/>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row>
    <row r="268" spans="1:48" ht="18" customHeight="1">
      <c r="A268" s="287">
        <v>1</v>
      </c>
      <c r="B268" s="288" t="s">
        <v>485</v>
      </c>
      <c r="C268" s="193" t="e">
        <f>COUNTIF('[1]نجف آباد (جوزدان)'!C329,"خوب")+COUNTIF('[1]نجف آباد (آزادگان)'!C329,"خوب")+COUNTIF('[1]نجف آباد (حومه)'!C329,"خوب")</f>
        <v>#VALUE!</v>
      </c>
      <c r="D268" s="193" t="e">
        <f>COUNTIF('[1]نجف آباد (جوزدان)'!C329,"متوسط")+COUNTIF('[1]نجف آباد (آزادگان)'!C329,"متوسط")+COUNTIF('[1]نجف آباد (حومه)'!C329,"متوسط")</f>
        <v>#VALUE!</v>
      </c>
      <c r="E268" s="193" t="e">
        <f>COUNTIF('[1]نجف آباد (جوزدان)'!C329,"ضعیف")+COUNTIF('[1]نجف آباد (آزادگان)'!C329,"ضعیف")+COUNTIF('[1]نجف آباد (حومه)'!C329,"ضعیف")</f>
        <v>#VALUE!</v>
      </c>
      <c r="F268" s="183"/>
      <c r="G268" s="183"/>
      <c r="H268" s="183"/>
      <c r="I268" s="179"/>
      <c r="J268" s="179"/>
      <c r="K268" s="179"/>
      <c r="L268" s="183"/>
      <c r="M268" s="183"/>
      <c r="N268" s="183"/>
      <c r="O268" s="183"/>
      <c r="P268" s="183"/>
      <c r="Q268" s="183"/>
      <c r="R268" s="183"/>
      <c r="S268" s="183"/>
      <c r="T268" s="183"/>
      <c r="U268" s="183"/>
      <c r="V268" s="183"/>
      <c r="W268" s="183"/>
      <c r="X268" s="183"/>
      <c r="Y268" s="183"/>
      <c r="Z268" s="183"/>
      <c r="AA268" s="183"/>
      <c r="AB268" s="183"/>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row>
    <row r="269" spans="1:48" ht="18" customHeight="1">
      <c r="A269" s="287">
        <v>2</v>
      </c>
      <c r="B269" s="288" t="s">
        <v>487</v>
      </c>
      <c r="C269" s="193" t="e">
        <f>COUNTIF('[1]نجف آباد (جوزدان)'!C330,"خوب")+COUNTIF('[1]نجف آباد (آزادگان)'!C330,"خوب")+COUNTIF('[1]نجف آباد (حومه)'!C330,"خوب")</f>
        <v>#VALUE!</v>
      </c>
      <c r="D269" s="193" t="e">
        <f>COUNTIF('[1]نجف آباد (جوزدان)'!C330,"متوسط")+COUNTIF('[1]نجف آباد (آزادگان)'!C330,"متوسط")+COUNTIF('[1]نجف آباد (حومه)'!C330,"متوسط")</f>
        <v>#VALUE!</v>
      </c>
      <c r="E269" s="193" t="e">
        <f>COUNTIF('[1]نجف آباد (جوزدان)'!C330,"ضعیف")+COUNTIF('[1]نجف آباد (آزادگان)'!C330,"ضعیف")+COUNTIF('[1]نجف آباد (حومه)'!C330,"ضعیف")</f>
        <v>#VALUE!</v>
      </c>
      <c r="F269" s="183"/>
      <c r="G269" s="183"/>
      <c r="H269" s="183"/>
      <c r="I269" s="179"/>
      <c r="J269" s="179"/>
      <c r="K269" s="179"/>
      <c r="L269" s="183"/>
      <c r="M269" s="183"/>
      <c r="N269" s="183"/>
      <c r="O269" s="183"/>
      <c r="P269" s="183"/>
      <c r="Q269" s="183"/>
      <c r="R269" s="183"/>
      <c r="S269" s="183"/>
      <c r="T269" s="183"/>
      <c r="U269" s="183"/>
      <c r="V269" s="183"/>
      <c r="W269" s="183"/>
      <c r="X269" s="183"/>
      <c r="Y269" s="183"/>
      <c r="Z269" s="183"/>
      <c r="AA269" s="183"/>
      <c r="AB269" s="183"/>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row>
    <row r="270" spans="1:48" ht="18" customHeight="1">
      <c r="A270" s="287">
        <v>3</v>
      </c>
      <c r="B270" s="288" t="s">
        <v>488</v>
      </c>
      <c r="C270" s="193" t="e">
        <f>COUNTIF('[1]نجف آباد (جوزدان)'!C331,"خوب")+COUNTIF('[1]نجف آباد (آزادگان)'!C331,"خوب")+COUNTIF('[1]نجف آباد (حومه)'!C331,"خوب")</f>
        <v>#VALUE!</v>
      </c>
      <c r="D270" s="193" t="e">
        <f>COUNTIF('[1]نجف آباد (جوزدان)'!C331,"متوسط")+COUNTIF('[1]نجف آباد (آزادگان)'!C331,"متوسط")+COUNTIF('[1]نجف آباد (حومه)'!C331,"متوسط")</f>
        <v>#VALUE!</v>
      </c>
      <c r="E270" s="193" t="e">
        <f>COUNTIF('[1]نجف آباد (جوزدان)'!C331,"ضعیف")+COUNTIF('[1]نجف آباد (آزادگان)'!C331,"ضعیف")+COUNTIF('[1]نجف آباد (حومه)'!C331,"ضعیف")</f>
        <v>#VALUE!</v>
      </c>
      <c r="F270" s="183"/>
      <c r="G270" s="183"/>
      <c r="H270" s="183"/>
      <c r="I270" s="179"/>
      <c r="J270" s="179"/>
      <c r="K270" s="179"/>
      <c r="L270" s="183"/>
      <c r="M270" s="183"/>
      <c r="N270" s="183"/>
      <c r="O270" s="183"/>
      <c r="P270" s="183"/>
      <c r="Q270" s="183"/>
      <c r="R270" s="183"/>
      <c r="S270" s="183"/>
      <c r="T270" s="183"/>
      <c r="U270" s="183"/>
      <c r="V270" s="183"/>
      <c r="W270" s="183"/>
      <c r="X270" s="183"/>
      <c r="Y270" s="183"/>
      <c r="Z270" s="183"/>
      <c r="AA270" s="183"/>
      <c r="AB270" s="183"/>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row>
    <row r="271" spans="1:48" ht="18" customHeight="1">
      <c r="A271" s="287">
        <v>4</v>
      </c>
      <c r="B271" s="288" t="s">
        <v>490</v>
      </c>
      <c r="C271" s="193" t="e">
        <f>COUNTIF('[1]نجف آباد (جوزدان)'!C332,"خوب")+COUNTIF('[1]نجف آباد (آزادگان)'!C332,"خوب")+COUNTIF('[1]نجف آباد (حومه)'!C332,"خوب")</f>
        <v>#VALUE!</v>
      </c>
      <c r="D271" s="193" t="e">
        <f>COUNTIF('[1]نجف آباد (جوزدان)'!C332,"متوسط")+COUNTIF('[1]نجف آباد (آزادگان)'!C332,"متوسط")+COUNTIF('[1]نجف آباد (حومه)'!C332,"متوسط")</f>
        <v>#VALUE!</v>
      </c>
      <c r="E271" s="193" t="e">
        <f>COUNTIF('[1]نجف آباد (جوزدان)'!C332,"ضعیف")+COUNTIF('[1]نجف آباد (آزادگان)'!C332,"ضعیف")+COUNTIF('[1]نجف آباد (حومه)'!C332,"ضعیف")</f>
        <v>#VALUE!</v>
      </c>
      <c r="F271" s="183"/>
      <c r="G271" s="183"/>
      <c r="H271" s="183"/>
      <c r="I271" s="179"/>
      <c r="J271" s="179"/>
      <c r="K271" s="179"/>
      <c r="L271" s="183"/>
      <c r="M271" s="183"/>
      <c r="N271" s="183"/>
      <c r="O271" s="183"/>
      <c r="P271" s="183"/>
      <c r="Q271" s="183"/>
      <c r="R271" s="183"/>
      <c r="S271" s="183"/>
      <c r="T271" s="183"/>
      <c r="U271" s="183"/>
      <c r="V271" s="183"/>
      <c r="W271" s="183"/>
      <c r="X271" s="183"/>
      <c r="Y271" s="183"/>
      <c r="Z271" s="183"/>
      <c r="AA271" s="183"/>
      <c r="AB271" s="183"/>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row>
    <row r="272" spans="1:48" ht="18" customHeight="1">
      <c r="A272" s="287">
        <v>5</v>
      </c>
      <c r="B272" s="288" t="s">
        <v>491</v>
      </c>
      <c r="C272" s="193" t="e">
        <f>COUNTIF('[1]نجف آباد (جوزدان)'!C333,"خوب")+COUNTIF('[1]نجف آباد (آزادگان)'!C333,"خوب")+COUNTIF('[1]نجف آباد (حومه)'!C333,"خوب")</f>
        <v>#VALUE!</v>
      </c>
      <c r="D272" s="193" t="e">
        <f>COUNTIF('[1]نجف آباد (جوزدان)'!C333,"متوسط")+COUNTIF('[1]نجف آباد (آزادگان)'!C333,"متوسط")+COUNTIF('[1]نجف آباد (حومه)'!C333,"متوسط")</f>
        <v>#VALUE!</v>
      </c>
      <c r="E272" s="193" t="e">
        <f>COUNTIF('[1]نجف آباد (جوزدان)'!C333,"ضعیف")+COUNTIF('[1]نجف آباد (آزادگان)'!C333,"ضعیف")+COUNTIF('[1]نجف آباد (حومه)'!C333,"ضعیف")</f>
        <v>#VALUE!</v>
      </c>
      <c r="F272" s="183"/>
      <c r="G272" s="183"/>
      <c r="H272" s="183"/>
      <c r="I272" s="179"/>
      <c r="J272" s="179"/>
      <c r="K272" s="179"/>
      <c r="L272" s="183"/>
      <c r="M272" s="183"/>
      <c r="N272" s="183"/>
      <c r="O272" s="183"/>
      <c r="P272" s="183"/>
      <c r="Q272" s="183"/>
      <c r="R272" s="183"/>
      <c r="S272" s="183"/>
      <c r="T272" s="183"/>
      <c r="U272" s="183"/>
      <c r="V272" s="183"/>
      <c r="W272" s="183"/>
      <c r="X272" s="183"/>
      <c r="Y272" s="183"/>
      <c r="Z272" s="183"/>
      <c r="AA272" s="183"/>
      <c r="AB272" s="183"/>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row>
    <row r="273" spans="1:48" ht="18" customHeight="1">
      <c r="A273" s="287">
        <v>6</v>
      </c>
      <c r="B273" s="288" t="s">
        <v>492</v>
      </c>
      <c r="C273" s="193" t="e">
        <f>COUNTIF('[1]نجف آباد (جوزدان)'!C334,"خوب")+COUNTIF('[1]نجف آباد (آزادگان)'!C334,"خوب")+COUNTIF('[1]نجف آباد (حومه)'!C334,"خوب")</f>
        <v>#VALUE!</v>
      </c>
      <c r="D273" s="193" t="e">
        <f>COUNTIF('[1]نجف آباد (جوزدان)'!C334,"متوسط")+COUNTIF('[1]نجف آباد (آزادگان)'!C334,"متوسط")+COUNTIF('[1]نجف آباد (حومه)'!C334,"متوسط")</f>
        <v>#VALUE!</v>
      </c>
      <c r="E273" s="193" t="e">
        <f>COUNTIF('[1]نجف آباد (جوزدان)'!C334,"ضعیف")+COUNTIF('[1]نجف آباد (آزادگان)'!C334,"ضعیف")+COUNTIF('[1]نجف آباد (حومه)'!C334,"ضعیف")</f>
        <v>#VALUE!</v>
      </c>
      <c r="F273" s="183"/>
      <c r="G273" s="183"/>
      <c r="H273" s="183"/>
      <c r="I273" s="179"/>
      <c r="J273" s="179"/>
      <c r="K273" s="179"/>
      <c r="L273" s="183"/>
      <c r="M273" s="183"/>
      <c r="N273" s="183"/>
      <c r="O273" s="183"/>
      <c r="P273" s="183"/>
      <c r="Q273" s="183"/>
      <c r="R273" s="183"/>
      <c r="S273" s="183"/>
      <c r="T273" s="183"/>
      <c r="U273" s="183"/>
      <c r="V273" s="183"/>
      <c r="W273" s="183"/>
      <c r="X273" s="183"/>
      <c r="Y273" s="183"/>
      <c r="Z273" s="183"/>
      <c r="AA273" s="183"/>
      <c r="AB273" s="183"/>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row>
    <row r="274" spans="1:48" ht="18" customHeight="1">
      <c r="A274" s="287">
        <v>7</v>
      </c>
      <c r="B274" s="288" t="s">
        <v>493</v>
      </c>
      <c r="C274" s="193" t="e">
        <f>COUNTIF('[1]نجف آباد (جوزدان)'!C335,"خوب")+COUNTIF('[1]نجف آباد (آزادگان)'!C335,"خوب")+COUNTIF('[1]نجف آباد (حومه)'!C335,"خوب")</f>
        <v>#VALUE!</v>
      </c>
      <c r="D274" s="193" t="e">
        <f>COUNTIF('[1]نجف آباد (جوزدان)'!C335,"متوسط")+COUNTIF('[1]نجف آباد (آزادگان)'!C335,"متوسط")+COUNTIF('[1]نجف آباد (حومه)'!C335,"متوسط")</f>
        <v>#VALUE!</v>
      </c>
      <c r="E274" s="193" t="e">
        <f>COUNTIF('[1]نجف آباد (جوزدان)'!C335,"ضعیف")+COUNTIF('[1]نجف آباد (آزادگان)'!C335,"ضعیف")+COUNTIF('[1]نجف آباد (حومه)'!C335,"ضعیف")</f>
        <v>#VALUE!</v>
      </c>
      <c r="F274" s="183"/>
      <c r="G274" s="183"/>
      <c r="H274" s="183"/>
      <c r="I274" s="179"/>
      <c r="J274" s="179"/>
      <c r="K274" s="179"/>
      <c r="L274" s="183"/>
      <c r="M274" s="183"/>
      <c r="N274" s="183"/>
      <c r="O274" s="183"/>
      <c r="P274" s="183"/>
      <c r="Q274" s="183"/>
      <c r="R274" s="183"/>
      <c r="S274" s="183"/>
      <c r="T274" s="183"/>
      <c r="U274" s="183"/>
      <c r="V274" s="183"/>
      <c r="W274" s="183"/>
      <c r="X274" s="183"/>
      <c r="Y274" s="183"/>
      <c r="Z274" s="183"/>
      <c r="AA274" s="183"/>
      <c r="AB274" s="183"/>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row>
    <row r="275" spans="1:48" ht="18" customHeight="1">
      <c r="A275" s="287">
        <v>8</v>
      </c>
      <c r="B275" s="288" t="s">
        <v>494</v>
      </c>
      <c r="C275" s="193" t="e">
        <f>COUNTIF('[1]نجف آباد (جوزدان)'!C336,"خوب")+COUNTIF('[1]نجف آباد (آزادگان)'!C336,"خوب")+COUNTIF('[1]نجف آباد (حومه)'!C336,"خوب")</f>
        <v>#VALUE!</v>
      </c>
      <c r="D275" s="193" t="e">
        <f>COUNTIF('[1]نجف آباد (جوزدان)'!C336,"متوسط")+COUNTIF('[1]نجف آباد (آزادگان)'!C336,"متوسط")+COUNTIF('[1]نجف آباد (حومه)'!C336,"متوسط")</f>
        <v>#VALUE!</v>
      </c>
      <c r="E275" s="193" t="e">
        <f>COUNTIF('[1]نجف آباد (جوزدان)'!C336,"ضعیف")+COUNTIF('[1]نجف آباد (آزادگان)'!C336,"ضعیف")+COUNTIF('[1]نجف آباد (حومه)'!C336,"ضعیف")</f>
        <v>#VALUE!</v>
      </c>
      <c r="F275" s="183"/>
      <c r="G275" s="183"/>
      <c r="H275" s="183"/>
      <c r="I275" s="179"/>
      <c r="J275" s="179"/>
      <c r="K275" s="179"/>
      <c r="L275" s="183"/>
      <c r="M275" s="183"/>
      <c r="N275" s="183"/>
      <c r="O275" s="183"/>
      <c r="P275" s="183"/>
      <c r="Q275" s="183"/>
      <c r="R275" s="183"/>
      <c r="S275" s="183"/>
      <c r="T275" s="183"/>
      <c r="U275" s="183"/>
      <c r="V275" s="183"/>
      <c r="W275" s="183"/>
      <c r="X275" s="183"/>
      <c r="Y275" s="183"/>
      <c r="Z275" s="183"/>
      <c r="AA275" s="183"/>
      <c r="AB275" s="183"/>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row>
    <row r="276" spans="1:48" ht="18" customHeight="1">
      <c r="A276" s="287">
        <v>9</v>
      </c>
      <c r="B276" s="288" t="s">
        <v>496</v>
      </c>
      <c r="C276" s="193" t="e">
        <f>COUNTIF('[1]نجف آباد (جوزدان)'!C337,"خوب")+COUNTIF('[1]نجف آباد (آزادگان)'!C337,"خوب")+COUNTIF('[1]نجف آباد (حومه)'!C337,"خوب")</f>
        <v>#VALUE!</v>
      </c>
      <c r="D276" s="193" t="e">
        <f>COUNTIF('[1]نجف آباد (جوزدان)'!C337,"متوسط")+COUNTIF('[1]نجف آباد (آزادگان)'!C337,"متوسط")+COUNTIF('[1]نجف آباد (حومه)'!C337,"متوسط")</f>
        <v>#VALUE!</v>
      </c>
      <c r="E276" s="193" t="e">
        <f>COUNTIF('[1]نجف آباد (جوزدان)'!C337,"ضعیف")+COUNTIF('[1]نجف آباد (آزادگان)'!C337,"ضعیف")+COUNTIF('[1]نجف آباد (حومه)'!C337,"ضعیف")</f>
        <v>#VALUE!</v>
      </c>
      <c r="F276" s="183"/>
      <c r="G276" s="183"/>
      <c r="H276" s="183"/>
      <c r="I276" s="179"/>
      <c r="J276" s="179"/>
      <c r="K276" s="179"/>
      <c r="L276" s="183"/>
      <c r="M276" s="183"/>
      <c r="N276" s="183"/>
      <c r="O276" s="183"/>
      <c r="P276" s="183"/>
      <c r="Q276" s="183"/>
      <c r="R276" s="183"/>
      <c r="S276" s="183"/>
      <c r="T276" s="183"/>
      <c r="U276" s="183"/>
      <c r="V276" s="183"/>
      <c r="W276" s="183"/>
      <c r="X276" s="183"/>
      <c r="Y276" s="183"/>
      <c r="Z276" s="183"/>
      <c r="AA276" s="183"/>
      <c r="AB276" s="183"/>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row>
    <row r="277" spans="1:48" ht="18" customHeight="1">
      <c r="A277" s="287">
        <v>10</v>
      </c>
      <c r="B277" s="288" t="s">
        <v>497</v>
      </c>
      <c r="C277" s="193" t="e">
        <f>COUNTIF('[1]نجف آباد (جوزدان)'!C338,"خوب")+COUNTIF('[1]نجف آباد (آزادگان)'!C338,"خوب")+COUNTIF('[1]نجف آباد (حومه)'!C338,"خوب")</f>
        <v>#VALUE!</v>
      </c>
      <c r="D277" s="193" t="e">
        <f>COUNTIF('[1]نجف آباد (جوزدان)'!C338,"متوسط")+COUNTIF('[1]نجف آباد (آزادگان)'!C338,"متوسط")+COUNTIF('[1]نجف آباد (حومه)'!C338,"متوسط")</f>
        <v>#VALUE!</v>
      </c>
      <c r="E277" s="193" t="e">
        <f>COUNTIF('[1]نجف آباد (جوزدان)'!C338,"ضعیف")+COUNTIF('[1]نجف آباد (آزادگان)'!C338,"ضعیف")+COUNTIF('[1]نجف آباد (حومه)'!C338,"ضعیف")</f>
        <v>#VALUE!</v>
      </c>
      <c r="F277" s="183"/>
      <c r="G277" s="183"/>
      <c r="H277" s="183"/>
      <c r="I277" s="179"/>
      <c r="J277" s="179"/>
      <c r="K277" s="179"/>
      <c r="L277" s="183"/>
      <c r="M277" s="183"/>
      <c r="N277" s="183"/>
      <c r="O277" s="183"/>
      <c r="P277" s="183"/>
      <c r="Q277" s="183"/>
      <c r="R277" s="183"/>
      <c r="S277" s="183"/>
      <c r="T277" s="183"/>
      <c r="U277" s="183"/>
      <c r="V277" s="183"/>
      <c r="W277" s="183"/>
      <c r="X277" s="183"/>
      <c r="Y277" s="183"/>
      <c r="Z277" s="183"/>
      <c r="AA277" s="183"/>
      <c r="AB277" s="183"/>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row>
    <row r="278" spans="1:48" ht="18" customHeight="1">
      <c r="A278" s="287">
        <v>11</v>
      </c>
      <c r="B278" s="288" t="s">
        <v>498</v>
      </c>
      <c r="C278" s="193" t="e">
        <f>COUNTIF('[1]نجف آباد (جوزدان)'!C339,"خوب")+COUNTIF('[1]نجف آباد (آزادگان)'!C339,"خوب")+COUNTIF('[1]نجف آباد (حومه)'!C339,"خوب")</f>
        <v>#VALUE!</v>
      </c>
      <c r="D278" s="193" t="e">
        <f>COUNTIF('[1]نجف آباد (جوزدان)'!C339,"متوسط")+COUNTIF('[1]نجف آباد (آزادگان)'!C339,"متوسط")+COUNTIF('[1]نجف آباد (حومه)'!C339,"متوسط")</f>
        <v>#VALUE!</v>
      </c>
      <c r="E278" s="193" t="e">
        <f>COUNTIF('[1]نجف آباد (جوزدان)'!C339,"ضعیف")+COUNTIF('[1]نجف آباد (آزادگان)'!C339,"ضعیف")+COUNTIF('[1]نجف آباد (حومه)'!C339,"ضعیف")</f>
        <v>#VALUE!</v>
      </c>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row>
    <row r="279" spans="1:48" ht="18" customHeight="1">
      <c r="A279" s="287">
        <v>12</v>
      </c>
      <c r="B279" s="288" t="s">
        <v>500</v>
      </c>
      <c r="C279" s="193" t="e">
        <f>COUNTIF('[1]نجف آباد (جوزدان)'!C340,"خوب")+COUNTIF('[1]نجف آباد (آزادگان)'!C340,"خوب")+COUNTIF('[1]نجف آباد (حومه)'!C340,"خوب")</f>
        <v>#VALUE!</v>
      </c>
      <c r="D279" s="193" t="e">
        <f>COUNTIF('[1]نجف آباد (جوزدان)'!C340,"متوسط")+COUNTIF('[1]نجف آباد (آزادگان)'!C340,"متوسط")+COUNTIF('[1]نجف آباد (حومه)'!C340,"متوسط")</f>
        <v>#VALUE!</v>
      </c>
      <c r="E279" s="193" t="e">
        <f>COUNTIF('[1]نجف آباد (جوزدان)'!C340,"ضعیف")+COUNTIF('[1]نجف آباد (آزادگان)'!C340,"ضعیف")+COUNTIF('[1]نجف آباد (حومه)'!C340,"ضعیف")</f>
        <v>#VALUE!</v>
      </c>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row>
    <row r="280" spans="1:48" ht="18" customHeight="1">
      <c r="A280" s="287">
        <v>13</v>
      </c>
      <c r="B280" s="288" t="s">
        <v>501</v>
      </c>
      <c r="C280" s="193" t="e">
        <f>COUNTIF('[1]نجف آباد (جوزدان)'!C341,"خوب")+COUNTIF('[1]نجف آباد (آزادگان)'!C341,"خوب")+COUNTIF('[1]نجف آباد (حومه)'!C341,"خوب")</f>
        <v>#VALUE!</v>
      </c>
      <c r="D280" s="193" t="e">
        <f>COUNTIF('[1]نجف آباد (جوزدان)'!C341,"متوسط")+COUNTIF('[1]نجف آباد (آزادگان)'!C341,"متوسط")+COUNTIF('[1]نجف آباد (حومه)'!C341,"متوسط")</f>
        <v>#VALUE!</v>
      </c>
      <c r="E280" s="193" t="e">
        <f>COUNTIF('[1]نجف آباد (جوزدان)'!C341,"ضعیف")+COUNTIF('[1]نجف آباد (آزادگان)'!C341,"ضعیف")+COUNTIF('[1]نجف آباد (حومه)'!C341,"ضعیف")</f>
        <v>#VALUE!</v>
      </c>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row>
    <row r="281" spans="1:48" ht="19.5">
      <c r="A281" s="287">
        <v>14</v>
      </c>
      <c r="B281" s="288" t="s">
        <v>502</v>
      </c>
      <c r="C281" s="193" t="e">
        <f>COUNTIF('[1]نجف آباد (جوزدان)'!C342,"خوب")+COUNTIF('[1]نجف آباد (آزادگان)'!C342,"خوب")+COUNTIF('[1]نجف آباد (حومه)'!C342,"خوب")</f>
        <v>#VALUE!</v>
      </c>
      <c r="D281" s="193" t="e">
        <f>COUNTIF('[1]نجف آباد (جوزدان)'!C342,"متوسط")+COUNTIF('[1]نجف آباد (آزادگان)'!C342,"متوسط")+COUNTIF('[1]نجف آباد (حومه)'!C342,"متوسط")</f>
        <v>#VALUE!</v>
      </c>
      <c r="E281" s="193" t="e">
        <f>COUNTIF('[1]نجف آباد (جوزدان)'!C342,"ضعیف")+COUNTIF('[1]نجف آباد (آزادگان)'!C342,"ضعیف")+COUNTIF('[1]نجف آباد (حومه)'!C342,"ضعیف")</f>
        <v>#VALUE!</v>
      </c>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row>
    <row r="282" spans="1:48" ht="19.5">
      <c r="A282" s="287">
        <v>15</v>
      </c>
      <c r="B282" s="288" t="s">
        <v>503</v>
      </c>
      <c r="C282" s="193" t="e">
        <f>COUNTIF('[1]نجف آباد (جوزدان)'!C343,"خوب")+COUNTIF('[1]نجف آباد (آزادگان)'!C343,"خوب")+COUNTIF('[1]نجف آباد (حومه)'!C343,"خوب")</f>
        <v>#VALUE!</v>
      </c>
      <c r="D282" s="193" t="e">
        <f>COUNTIF('[1]نجف آباد (جوزدان)'!C343,"متوسط")+COUNTIF('[1]نجف آباد (آزادگان)'!C343,"متوسط")+COUNTIF('[1]نجف آباد (حومه)'!C343,"متوسط")</f>
        <v>#VALUE!</v>
      </c>
      <c r="E282" s="193" t="e">
        <f>COUNTIF('[1]نجف آباد (جوزدان)'!C343,"ضعیف")+COUNTIF('[1]نجف آباد (آزادگان)'!C343,"ضعیف")+COUNTIF('[1]نجف آباد (حومه)'!C343,"ضعیف")</f>
        <v>#VALUE!</v>
      </c>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row>
    <row r="283" spans="1:48" ht="19.5">
      <c r="A283" s="287">
        <v>16</v>
      </c>
      <c r="B283" s="288" t="s">
        <v>504</v>
      </c>
      <c r="C283" s="193" t="e">
        <f>COUNTIF('[1]نجف آباد (جوزدان)'!C344,"خوب")+COUNTIF('[1]نجف آباد (آزادگان)'!C344,"خوب")+COUNTIF('[1]نجف آباد (حومه)'!C344,"خوب")</f>
        <v>#VALUE!</v>
      </c>
      <c r="D283" s="193" t="e">
        <f>COUNTIF('[1]نجف آباد (جوزدان)'!C344,"متوسط")+COUNTIF('[1]نجف آباد (آزادگان)'!C344,"متوسط")+COUNTIF('[1]نجف آباد (حومه)'!C344,"متوسط")</f>
        <v>#VALUE!</v>
      </c>
      <c r="E283" s="193" t="e">
        <f>COUNTIF('[1]نجف آباد (جوزدان)'!C344,"ضعیف")+COUNTIF('[1]نجف آباد (آزادگان)'!C344,"ضعیف")+COUNTIF('[1]نجف آباد (حومه)'!C344,"ضعیف")</f>
        <v>#VALUE!</v>
      </c>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row>
    <row r="284" spans="1:48" ht="19.5">
      <c r="A284" s="287">
        <v>17</v>
      </c>
      <c r="B284" s="288" t="s">
        <v>505</v>
      </c>
      <c r="C284" s="193" t="e">
        <f>COUNTIF('[1]نجف آباد (جوزدان)'!C345,"خوب")+COUNTIF('[1]نجف آباد (آزادگان)'!C345,"خوب")+COUNTIF('[1]نجف آباد (حومه)'!C345,"خوب")</f>
        <v>#VALUE!</v>
      </c>
      <c r="D284" s="193" t="e">
        <f>COUNTIF('[1]نجف آباد (جوزدان)'!C345,"متوسط")+COUNTIF('[1]نجف آباد (آزادگان)'!C345,"متوسط")+COUNTIF('[1]نجف آباد (حومه)'!C345,"متوسط")</f>
        <v>#VALUE!</v>
      </c>
      <c r="E284" s="193" t="e">
        <f>COUNTIF('[1]نجف آباد (جوزدان)'!C345,"ضعیف")+COUNTIF('[1]نجف آباد (آزادگان)'!C345,"ضعیف")+COUNTIF('[1]نجف آباد (حومه)'!C345,"ضعیف")</f>
        <v>#VALUE!</v>
      </c>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row>
    <row r="285" spans="1:48" ht="19.5">
      <c r="A285" s="289">
        <v>18</v>
      </c>
      <c r="B285" s="290" t="s">
        <v>446</v>
      </c>
      <c r="C285" s="193" t="e">
        <f>COUNTIF('[1]نجف آباد (جوزدان)'!C346,"خوب")+COUNTIF('[1]نجف آباد (آزادگان)'!C346,"خوب")+COUNTIF('[1]نجف آباد (حومه)'!C346,"خوب")</f>
        <v>#VALUE!</v>
      </c>
      <c r="D285" s="193" t="e">
        <f>COUNTIF('[1]نجف آباد (جوزدان)'!C346,"متوسط")+COUNTIF('[1]نجف آباد (آزادگان)'!C346,"متوسط")+COUNTIF('[1]نجف آباد (حومه)'!C346,"متوسط")</f>
        <v>#VALUE!</v>
      </c>
      <c r="E285" s="193" t="e">
        <f>COUNTIF('[1]نجف آباد (جوزدان)'!C346,"ضعیف")+COUNTIF('[1]نجف آباد (آزادگان)'!C346,"ضعیف")+COUNTIF('[1]نجف آباد (حومه)'!C346,"ضعیف")</f>
        <v>#VALUE!</v>
      </c>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212"/>
      <c r="AD285" s="212"/>
      <c r="AE285" s="212"/>
      <c r="AF285" s="212"/>
      <c r="AG285" s="212"/>
      <c r="AH285" s="212"/>
      <c r="AI285" s="212"/>
      <c r="AJ285" s="212"/>
      <c r="AK285" s="212"/>
      <c r="AL285" s="212"/>
      <c r="AM285" s="212"/>
      <c r="AN285" s="212"/>
      <c r="AO285" s="212"/>
      <c r="AP285" s="212"/>
      <c r="AQ285" s="212"/>
      <c r="AR285" s="212"/>
      <c r="AS285" s="212"/>
      <c r="AT285" s="212"/>
      <c r="AU285" s="212"/>
      <c r="AV285" s="212"/>
    </row>
    <row r="286" spans="1:48" ht="18">
      <c r="A286" s="286"/>
      <c r="B286" s="286"/>
      <c r="C286" s="286"/>
      <c r="D286" s="286"/>
      <c r="E286" s="286"/>
      <c r="F286" s="286"/>
      <c r="G286" s="232"/>
      <c r="H286" s="232"/>
      <c r="I286" s="232"/>
      <c r="J286" s="232"/>
      <c r="K286" s="232"/>
      <c r="L286" s="232"/>
      <c r="M286" s="232"/>
      <c r="N286" s="232"/>
      <c r="O286" s="232"/>
      <c r="P286" s="232"/>
      <c r="Q286" s="232"/>
      <c r="R286" s="232"/>
      <c r="S286" s="232"/>
      <c r="T286" s="232"/>
      <c r="U286" s="232"/>
      <c r="V286" s="232"/>
      <c r="W286" s="232"/>
      <c r="X286" s="232"/>
      <c r="Y286" s="232"/>
      <c r="Z286" s="232"/>
      <c r="AA286" s="232"/>
      <c r="AB286" s="232"/>
      <c r="AC286" s="233"/>
      <c r="AD286" s="233"/>
      <c r="AE286" s="233"/>
      <c r="AF286" s="233"/>
      <c r="AG286" s="233"/>
      <c r="AH286" s="233"/>
      <c r="AI286" s="233"/>
      <c r="AJ286" s="233"/>
      <c r="AK286" s="233"/>
      <c r="AL286" s="233"/>
      <c r="AM286" s="233"/>
      <c r="AN286" s="233"/>
      <c r="AO286" s="233"/>
      <c r="AP286" s="233"/>
      <c r="AQ286" s="233"/>
      <c r="AR286" s="233"/>
      <c r="AS286" s="233"/>
      <c r="AT286" s="233"/>
      <c r="AU286" s="233"/>
      <c r="AV286" s="233"/>
    </row>
    <row r="287" spans="1:48" ht="22.5">
      <c r="A287" s="454" t="s">
        <v>506</v>
      </c>
      <c r="B287" s="454"/>
      <c r="C287" s="454"/>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212"/>
      <c r="AD287" s="212"/>
      <c r="AE287" s="212"/>
      <c r="AF287" s="212"/>
      <c r="AG287" s="212"/>
      <c r="AH287" s="212"/>
      <c r="AI287" s="212"/>
      <c r="AJ287" s="212"/>
      <c r="AK287" s="212"/>
      <c r="AL287" s="212"/>
      <c r="AM287" s="212"/>
      <c r="AN287" s="212"/>
      <c r="AO287" s="212"/>
      <c r="AP287" s="212"/>
      <c r="AQ287" s="212"/>
      <c r="AR287" s="212"/>
      <c r="AS287" s="212"/>
      <c r="AT287" s="212"/>
      <c r="AU287" s="212"/>
      <c r="AV287" s="212"/>
    </row>
    <row r="288" spans="1:48" ht="19.5">
      <c r="A288" s="291" t="s">
        <v>507</v>
      </c>
      <c r="B288" s="292" t="s">
        <v>508</v>
      </c>
      <c r="C288" s="293" t="s">
        <v>96</v>
      </c>
      <c r="D288" s="292" t="s">
        <v>507</v>
      </c>
      <c r="E288" s="292" t="s">
        <v>508</v>
      </c>
      <c r="F288" s="294" t="s">
        <v>96</v>
      </c>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212"/>
      <c r="AD288" s="212"/>
      <c r="AE288" s="212"/>
      <c r="AF288" s="212"/>
      <c r="AG288" s="212"/>
      <c r="AH288" s="212"/>
      <c r="AI288" s="212"/>
      <c r="AJ288" s="212"/>
      <c r="AK288" s="212"/>
      <c r="AL288" s="212"/>
      <c r="AM288" s="212"/>
      <c r="AN288" s="212"/>
      <c r="AO288" s="212"/>
      <c r="AP288" s="212"/>
      <c r="AQ288" s="212"/>
      <c r="AR288" s="212"/>
      <c r="AS288" s="212"/>
      <c r="AT288" s="212"/>
      <c r="AU288" s="212"/>
      <c r="AV288" s="212"/>
    </row>
    <row r="289" spans="1:48" ht="19.5">
      <c r="A289" s="295">
        <v>1</v>
      </c>
      <c r="B289" s="296" t="s">
        <v>509</v>
      </c>
      <c r="C289" s="189">
        <f>SUM('[1]نجف آباد (جوزدان)'!C350,'[1]نجف آباد (آزادگان)'!C350,'[1]نجف آباد (حومه)'!C350)</f>
        <v>3400</v>
      </c>
      <c r="D289" s="295">
        <v>14</v>
      </c>
      <c r="E289" s="296" t="s">
        <v>510</v>
      </c>
      <c r="F289" s="189">
        <f>SUM('[1]نجف آباد (جوزدان)'!F350,'[1]نجف آباد (آزادگان)'!F350,'[1]نجف آباد (حومه)'!F350)</f>
        <v>1000</v>
      </c>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row>
    <row r="290" spans="1:48" ht="19.5">
      <c r="A290" s="295">
        <v>2</v>
      </c>
      <c r="B290" s="296" t="s">
        <v>511</v>
      </c>
      <c r="C290" s="189">
        <f>SUM('[1]نجف آباد (جوزدان)'!C351,'[1]نجف آباد (آزادگان)'!C351,'[1]نجف آباد (حومه)'!C351)</f>
        <v>1100</v>
      </c>
      <c r="D290" s="295">
        <v>15</v>
      </c>
      <c r="E290" s="296" t="s">
        <v>512</v>
      </c>
      <c r="F290" s="189">
        <f>SUM('[1]نجف آباد (جوزدان)'!F351,'[1]نجف آباد (آزادگان)'!F351,'[1]نجف آباد (حومه)'!F351)</f>
        <v>7</v>
      </c>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212"/>
      <c r="AD290" s="212"/>
      <c r="AE290" s="212"/>
      <c r="AF290" s="212"/>
      <c r="AG290" s="212"/>
      <c r="AH290" s="212"/>
      <c r="AI290" s="212"/>
      <c r="AJ290" s="212"/>
      <c r="AK290" s="212"/>
      <c r="AL290" s="212"/>
      <c r="AM290" s="212"/>
      <c r="AN290" s="212"/>
      <c r="AO290" s="212"/>
      <c r="AP290" s="212"/>
      <c r="AQ290" s="212"/>
      <c r="AR290" s="212"/>
      <c r="AS290" s="212"/>
      <c r="AT290" s="212"/>
      <c r="AU290" s="212"/>
      <c r="AV290" s="212"/>
    </row>
    <row r="291" spans="1:48" ht="39">
      <c r="A291" s="295">
        <v>3</v>
      </c>
      <c r="B291" s="296" t="s">
        <v>513</v>
      </c>
      <c r="C291" s="189">
        <f>SUM('[1]نجف آباد (جوزدان)'!C352,'[1]نجف آباد (آزادگان)'!C352,'[1]نجف آباد (حومه)'!C352)</f>
        <v>13000</v>
      </c>
      <c r="D291" s="295">
        <v>16</v>
      </c>
      <c r="E291" s="296" t="s">
        <v>514</v>
      </c>
      <c r="F291" s="189">
        <f>SUM('[1]نجف آباد (جوزدان)'!F352,'[1]نجف آباد (آزادگان)'!F352,'[1]نجف آباد (حومه)'!F352)</f>
        <v>15</v>
      </c>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12"/>
      <c r="AD291" s="212"/>
      <c r="AE291" s="212"/>
      <c r="AF291" s="212"/>
      <c r="AG291" s="212"/>
      <c r="AH291" s="212"/>
      <c r="AI291" s="212"/>
      <c r="AJ291" s="212"/>
      <c r="AK291" s="212"/>
      <c r="AL291" s="212"/>
      <c r="AM291" s="212"/>
      <c r="AN291" s="212"/>
      <c r="AO291" s="212"/>
      <c r="AP291" s="212"/>
      <c r="AQ291" s="212"/>
      <c r="AR291" s="212"/>
      <c r="AS291" s="212"/>
      <c r="AT291" s="212"/>
      <c r="AU291" s="212"/>
      <c r="AV291" s="212"/>
    </row>
    <row r="292" spans="1:48" ht="39">
      <c r="A292" s="295">
        <v>4</v>
      </c>
      <c r="B292" s="296" t="s">
        <v>515</v>
      </c>
      <c r="C292" s="189">
        <f>SUM('[1]نجف آباد (جوزدان)'!C353,'[1]نجف آباد (آزادگان)'!C353,'[1]نجف آباد (حومه)'!C353)</f>
        <v>600000</v>
      </c>
      <c r="D292" s="295">
        <v>17</v>
      </c>
      <c r="E292" s="296" t="s">
        <v>516</v>
      </c>
      <c r="F292" s="189">
        <f>SUM('[1]نجف آباد (جوزدان)'!F353,'[1]نجف آباد (آزادگان)'!F353,'[1]نجف آباد (حومه)'!F353)</f>
        <v>100</v>
      </c>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row>
    <row r="293" spans="1:48" ht="39">
      <c r="A293" s="295">
        <v>5</v>
      </c>
      <c r="B293" s="296" t="s">
        <v>517</v>
      </c>
      <c r="C293" s="189">
        <f>SUM('[1]نجف آباد (جوزدان)'!C354,'[1]نجف آباد (آزادگان)'!C354,'[1]نجف آباد (حومه)'!C354)</f>
        <v>500</v>
      </c>
      <c r="D293" s="295">
        <v>18</v>
      </c>
      <c r="E293" s="296" t="s">
        <v>518</v>
      </c>
      <c r="F293" s="189">
        <f>SUM('[1]نجف آباد (جوزدان)'!F354,'[1]نجف آباد (آزادگان)'!F354,'[1]نجف آباد (حومه)'!F354)</f>
        <v>30</v>
      </c>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row>
    <row r="294" spans="1:48" ht="58.5">
      <c r="A294" s="295">
        <v>6</v>
      </c>
      <c r="B294" s="296" t="s">
        <v>519</v>
      </c>
      <c r="C294" s="189">
        <f>SUM('[1]نجف آباد (جوزدان)'!C355,'[1]نجف آباد (آزادگان)'!C355,'[1]نجف آباد (حومه)'!C355)</f>
        <v>275000</v>
      </c>
      <c r="D294" s="295">
        <v>19</v>
      </c>
      <c r="E294" s="296" t="s">
        <v>520</v>
      </c>
      <c r="F294" s="189">
        <f>SUM('[1]نجف آباد (جوزدان)'!F355,'[1]نجف آباد (آزادگان)'!F355,'[1]نجف آباد (حومه)'!F355)</f>
        <v>30</v>
      </c>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212"/>
      <c r="AD294" s="212"/>
      <c r="AE294" s="212"/>
      <c r="AF294" s="212"/>
      <c r="AG294" s="212"/>
      <c r="AH294" s="212"/>
      <c r="AI294" s="212"/>
      <c r="AJ294" s="212"/>
      <c r="AK294" s="212"/>
      <c r="AL294" s="212"/>
      <c r="AM294" s="212"/>
      <c r="AN294" s="212"/>
      <c r="AO294" s="212"/>
      <c r="AP294" s="212"/>
      <c r="AQ294" s="212"/>
      <c r="AR294" s="212"/>
      <c r="AS294" s="212"/>
      <c r="AT294" s="212"/>
      <c r="AU294" s="212"/>
      <c r="AV294" s="212"/>
    </row>
    <row r="295" spans="1:48" ht="39">
      <c r="A295" s="295">
        <v>7</v>
      </c>
      <c r="B295" s="296" t="s">
        <v>521</v>
      </c>
      <c r="C295" s="189">
        <f>SUM('[1]نجف آباد (جوزدان)'!C356,'[1]نجف آباد (آزادگان)'!C356,'[1]نجف آباد (حومه)'!C356)</f>
        <v>4</v>
      </c>
      <c r="D295" s="295">
        <v>20</v>
      </c>
      <c r="E295" s="296" t="s">
        <v>522</v>
      </c>
      <c r="F295" s="189">
        <f>SUM('[1]نجف آباد (جوزدان)'!F356,'[1]نجف آباد (آزادگان)'!F356,'[1]نجف آباد (حومه)'!F356)</f>
        <v>0</v>
      </c>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212"/>
      <c r="AD295" s="212"/>
      <c r="AE295" s="212"/>
      <c r="AF295" s="212"/>
      <c r="AG295" s="212"/>
      <c r="AH295" s="212"/>
      <c r="AI295" s="212"/>
      <c r="AJ295" s="212"/>
      <c r="AK295" s="212"/>
      <c r="AL295" s="212"/>
      <c r="AM295" s="212"/>
      <c r="AN295" s="212"/>
      <c r="AO295" s="212"/>
      <c r="AP295" s="212"/>
      <c r="AQ295" s="212"/>
      <c r="AR295" s="212"/>
      <c r="AS295" s="212"/>
      <c r="AT295" s="212"/>
      <c r="AU295" s="212"/>
      <c r="AV295" s="212"/>
    </row>
    <row r="296" spans="1:48" ht="39">
      <c r="A296" s="295">
        <v>8</v>
      </c>
      <c r="B296" s="296" t="s">
        <v>523</v>
      </c>
      <c r="C296" s="189">
        <f>SUM('[1]نجف آباد (جوزدان)'!C357,'[1]نجف آباد (آزادگان)'!C357,'[1]نجف آباد (حومه)'!C357)</f>
        <v>9</v>
      </c>
      <c r="D296" s="295">
        <v>21</v>
      </c>
      <c r="E296" s="296" t="s">
        <v>524</v>
      </c>
      <c r="F296" s="189">
        <f>SUM('[1]نجف آباد (جوزدان)'!F357,'[1]نجف آباد (آزادگان)'!F357,'[1]نجف آباد (حومه)'!F357)</f>
        <v>0</v>
      </c>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212"/>
      <c r="AD296" s="212"/>
      <c r="AE296" s="212"/>
      <c r="AF296" s="212"/>
      <c r="AG296" s="212"/>
      <c r="AH296" s="212"/>
      <c r="AI296" s="212"/>
      <c r="AJ296" s="212"/>
      <c r="AK296" s="212"/>
      <c r="AL296" s="212"/>
      <c r="AM296" s="212"/>
      <c r="AN296" s="212"/>
      <c r="AO296" s="212"/>
      <c r="AP296" s="212"/>
      <c r="AQ296" s="212"/>
      <c r="AR296" s="212"/>
      <c r="AS296" s="212"/>
      <c r="AT296" s="212"/>
      <c r="AU296" s="212"/>
      <c r="AV296" s="212"/>
    </row>
    <row r="297" spans="1:48" ht="58.5">
      <c r="A297" s="295">
        <v>9</v>
      </c>
      <c r="B297" s="296" t="s">
        <v>525</v>
      </c>
      <c r="C297" s="189">
        <f>SUM('[1]نجف آباد (جوزدان)'!C358,'[1]نجف آباد (آزادگان)'!C358,'[1]نجف آباد (حومه)'!C358)</f>
        <v>16000</v>
      </c>
      <c r="D297" s="295">
        <v>22</v>
      </c>
      <c r="E297" s="296" t="s">
        <v>526</v>
      </c>
      <c r="F297" s="189">
        <f>SUM('[1]نجف آباد (جوزدان)'!F358,'[1]نجف آباد (آزادگان)'!F358,'[1]نجف آباد (حومه)'!F358)</f>
        <v>0</v>
      </c>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212"/>
      <c r="AD297" s="212"/>
      <c r="AE297" s="212"/>
      <c r="AF297" s="212"/>
      <c r="AG297" s="212"/>
      <c r="AH297" s="212"/>
      <c r="AI297" s="212"/>
      <c r="AJ297" s="212"/>
      <c r="AK297" s="212"/>
      <c r="AL297" s="212"/>
      <c r="AM297" s="212"/>
      <c r="AN297" s="212"/>
      <c r="AO297" s="212"/>
      <c r="AP297" s="212"/>
      <c r="AQ297" s="212"/>
      <c r="AR297" s="212"/>
      <c r="AS297" s="212"/>
      <c r="AT297" s="212"/>
      <c r="AU297" s="212"/>
      <c r="AV297" s="212"/>
    </row>
    <row r="298" spans="1:48" ht="19.5">
      <c r="A298" s="295">
        <v>10</v>
      </c>
      <c r="B298" s="296" t="s">
        <v>527</v>
      </c>
      <c r="C298" s="189">
        <f>SUM('[1]نجف آباد (جوزدان)'!C359,'[1]نجف آباد (آزادگان)'!C359,'[1]نجف آباد (حومه)'!C359)</f>
        <v>50000</v>
      </c>
      <c r="D298" s="295">
        <v>23</v>
      </c>
      <c r="E298" s="296" t="s">
        <v>528</v>
      </c>
      <c r="F298" s="189">
        <f>SUM('[1]نجف آباد (جوزدان)'!F359,'[1]نجف آباد (آزادگان)'!F359,'[1]نجف آباد (حومه)'!F359)</f>
        <v>14</v>
      </c>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212"/>
      <c r="AD298" s="212"/>
      <c r="AE298" s="212"/>
      <c r="AF298" s="212"/>
      <c r="AG298" s="212"/>
      <c r="AH298" s="212"/>
      <c r="AI298" s="212"/>
      <c r="AJ298" s="212"/>
      <c r="AK298" s="212"/>
      <c r="AL298" s="212"/>
      <c r="AM298" s="212"/>
      <c r="AN298" s="212"/>
      <c r="AO298" s="212"/>
      <c r="AP298" s="212"/>
      <c r="AQ298" s="212"/>
      <c r="AR298" s="212"/>
      <c r="AS298" s="212"/>
      <c r="AT298" s="212"/>
      <c r="AU298" s="212"/>
      <c r="AV298" s="212"/>
    </row>
    <row r="299" spans="1:48" ht="19.5">
      <c r="A299" s="295">
        <v>11</v>
      </c>
      <c r="B299" s="296" t="s">
        <v>529</v>
      </c>
      <c r="C299" s="189">
        <f>SUM('[1]نجف آباد (جوزدان)'!C360,'[1]نجف آباد (آزادگان)'!C360,'[1]نجف آباد (حومه)'!C360)</f>
        <v>25000</v>
      </c>
      <c r="D299" s="295">
        <v>24</v>
      </c>
      <c r="E299" s="296" t="s">
        <v>530</v>
      </c>
      <c r="F299" s="189">
        <f>SUM('[1]نجف آباد (جوزدان)'!F360,'[1]نجف آباد (آزادگان)'!F360,'[1]نجف آباد (حومه)'!F360)</f>
        <v>90</v>
      </c>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212"/>
      <c r="AD299" s="212"/>
      <c r="AE299" s="212"/>
      <c r="AF299" s="212"/>
      <c r="AG299" s="212"/>
      <c r="AH299" s="212"/>
      <c r="AI299" s="212"/>
      <c r="AJ299" s="212"/>
      <c r="AK299" s="212"/>
      <c r="AL299" s="212"/>
      <c r="AM299" s="212"/>
      <c r="AN299" s="212"/>
      <c r="AO299" s="212"/>
      <c r="AP299" s="212"/>
      <c r="AQ299" s="212"/>
      <c r="AR299" s="212"/>
      <c r="AS299" s="212"/>
      <c r="AT299" s="212"/>
      <c r="AU299" s="212"/>
      <c r="AV299" s="212"/>
    </row>
    <row r="300" spans="1:48" ht="19.5">
      <c r="A300" s="295">
        <v>12</v>
      </c>
      <c r="B300" s="296" t="s">
        <v>531</v>
      </c>
      <c r="C300" s="189">
        <f>SUM('[1]نجف آباد (جوزدان)'!C361,'[1]نجف آباد (آزادگان)'!C361,'[1]نجف آباد (حومه)'!C361)</f>
        <v>1000</v>
      </c>
      <c r="D300" s="295">
        <v>25</v>
      </c>
      <c r="E300" s="296" t="s">
        <v>532</v>
      </c>
      <c r="F300" s="189">
        <f>SUM('[1]نجف آباد (جوزدان)'!F361,'[1]نجف آباد (آزادگان)'!F361,'[1]نجف آباد (حومه)'!F361)</f>
        <v>100</v>
      </c>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row>
    <row r="301" spans="1:48" ht="39">
      <c r="A301" s="295">
        <v>13</v>
      </c>
      <c r="B301" s="296" t="s">
        <v>533</v>
      </c>
      <c r="C301" s="189">
        <f>SUM('[1]نجف آباد (جوزدان)'!C362,'[1]نجف آباد (آزادگان)'!C362,'[1]نجف آباد (حومه)'!C362)</f>
        <v>1680</v>
      </c>
      <c r="D301" s="295"/>
      <c r="E301" s="296"/>
      <c r="F301" s="189">
        <f>SUM('[1]نجف آباد (جوزدان)'!F362,'[1]نجف آباد (آزادگان)'!F362,'[1]نجف آباد (حومه)'!F362)</f>
        <v>0</v>
      </c>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212"/>
      <c r="AD301" s="212"/>
      <c r="AE301" s="212"/>
      <c r="AF301" s="212"/>
      <c r="AG301" s="212"/>
      <c r="AH301" s="212"/>
      <c r="AI301" s="212"/>
      <c r="AJ301" s="212"/>
      <c r="AK301" s="212"/>
      <c r="AL301" s="212"/>
      <c r="AM301" s="212"/>
      <c r="AN301" s="212"/>
      <c r="AO301" s="212"/>
      <c r="AP301" s="212"/>
      <c r="AQ301" s="212"/>
      <c r="AR301" s="212"/>
      <c r="AS301" s="212"/>
      <c r="AT301" s="212"/>
      <c r="AU301" s="212"/>
      <c r="AV301" s="212"/>
    </row>
  </sheetData>
  <sheetProtection/>
  <mergeCells count="270">
    <mergeCell ref="A264:C264"/>
    <mergeCell ref="A265:C265"/>
    <mergeCell ref="A266:A267"/>
    <mergeCell ref="B266:B267"/>
    <mergeCell ref="C266:E266"/>
    <mergeCell ref="A287:C287"/>
    <mergeCell ref="A250:J250"/>
    <mergeCell ref="A251:A252"/>
    <mergeCell ref="B251:B252"/>
    <mergeCell ref="C251:E251"/>
    <mergeCell ref="F251:F252"/>
    <mergeCell ref="G251:G252"/>
    <mergeCell ref="H251:J251"/>
    <mergeCell ref="A213:C213"/>
    <mergeCell ref="A238:C238"/>
    <mergeCell ref="A239:J239"/>
    <mergeCell ref="A240:A241"/>
    <mergeCell ref="B240:B241"/>
    <mergeCell ref="C240:E240"/>
    <mergeCell ref="F240:F241"/>
    <mergeCell ref="G240:G241"/>
    <mergeCell ref="H240:J240"/>
    <mergeCell ref="A207:A208"/>
    <mergeCell ref="B207:B208"/>
    <mergeCell ref="C207:C208"/>
    <mergeCell ref="D207:D208"/>
    <mergeCell ref="A209:B209"/>
    <mergeCell ref="C209:E209"/>
    <mergeCell ref="A196:B196"/>
    <mergeCell ref="A197:A198"/>
    <mergeCell ref="B197:G197"/>
    <mergeCell ref="A200:B200"/>
    <mergeCell ref="A203:B203"/>
    <mergeCell ref="A206:B206"/>
    <mergeCell ref="F209:F210"/>
    <mergeCell ref="A186:L186"/>
    <mergeCell ref="A189:B189"/>
    <mergeCell ref="A192:B192"/>
    <mergeCell ref="A193:A194"/>
    <mergeCell ref="B193:G193"/>
    <mergeCell ref="H193:K193"/>
    <mergeCell ref="I177:L177"/>
    <mergeCell ref="A180:B180"/>
    <mergeCell ref="C180:D181"/>
    <mergeCell ref="E180:L180"/>
    <mergeCell ref="A183:A184"/>
    <mergeCell ref="B183:L183"/>
    <mergeCell ref="A177:C177"/>
    <mergeCell ref="D177:D178"/>
    <mergeCell ref="E177:E178"/>
    <mergeCell ref="F177:F178"/>
    <mergeCell ref="G177:G178"/>
    <mergeCell ref="H177:H178"/>
    <mergeCell ref="B170:C170"/>
    <mergeCell ref="A172:B172"/>
    <mergeCell ref="A173:M173"/>
    <mergeCell ref="A174:A175"/>
    <mergeCell ref="B174:B175"/>
    <mergeCell ref="C174:F174"/>
    <mergeCell ref="G174:J174"/>
    <mergeCell ref="K174:L174"/>
    <mergeCell ref="M174:M175"/>
    <mergeCell ref="A168:A169"/>
    <mergeCell ref="B168:C169"/>
    <mergeCell ref="D168:F168"/>
    <mergeCell ref="G168:I168"/>
    <mergeCell ref="J168:J169"/>
    <mergeCell ref="K168:K169"/>
    <mergeCell ref="A163:A165"/>
    <mergeCell ref="B163:E163"/>
    <mergeCell ref="F163:I163"/>
    <mergeCell ref="J163:J165"/>
    <mergeCell ref="K163:K165"/>
    <mergeCell ref="B164:C164"/>
    <mergeCell ref="D164:E164"/>
    <mergeCell ref="F164:G164"/>
    <mergeCell ref="H164:I164"/>
    <mergeCell ref="A158:A160"/>
    <mergeCell ref="B158:E158"/>
    <mergeCell ref="F158:I158"/>
    <mergeCell ref="J158:J160"/>
    <mergeCell ref="K158:K160"/>
    <mergeCell ref="B159:C159"/>
    <mergeCell ref="D159:E159"/>
    <mergeCell ref="F159:G159"/>
    <mergeCell ref="H159:I159"/>
    <mergeCell ref="A153:A155"/>
    <mergeCell ref="B153:E153"/>
    <mergeCell ref="F153:I153"/>
    <mergeCell ref="J153:J155"/>
    <mergeCell ref="K153:K155"/>
    <mergeCell ref="B154:C154"/>
    <mergeCell ref="D154:E154"/>
    <mergeCell ref="F154:G154"/>
    <mergeCell ref="H154:I154"/>
    <mergeCell ref="A148:A150"/>
    <mergeCell ref="B148:E148"/>
    <mergeCell ref="F148:I148"/>
    <mergeCell ref="J148:J150"/>
    <mergeCell ref="K148:K150"/>
    <mergeCell ref="B149:C149"/>
    <mergeCell ref="D149:E149"/>
    <mergeCell ref="F149:G149"/>
    <mergeCell ref="H149:I149"/>
    <mergeCell ref="A143:A145"/>
    <mergeCell ref="B143:E143"/>
    <mergeCell ref="F143:I143"/>
    <mergeCell ref="K133:K135"/>
    <mergeCell ref="B134:C134"/>
    <mergeCell ref="D134:E134"/>
    <mergeCell ref="F134:G134"/>
    <mergeCell ref="H134:I134"/>
    <mergeCell ref="A138:A140"/>
    <mergeCell ref="B138:E138"/>
    <mergeCell ref="F138:I138"/>
    <mergeCell ref="J138:J140"/>
    <mergeCell ref="K138:K140"/>
    <mergeCell ref="J143:J145"/>
    <mergeCell ref="K143:K145"/>
    <mergeCell ref="B144:C144"/>
    <mergeCell ref="D144:E144"/>
    <mergeCell ref="F144:G144"/>
    <mergeCell ref="H144:I144"/>
    <mergeCell ref="B139:C139"/>
    <mergeCell ref="D139:E139"/>
    <mergeCell ref="F139:G139"/>
    <mergeCell ref="H139:I139"/>
    <mergeCell ref="A130:B130"/>
    <mergeCell ref="I130:J130"/>
    <mergeCell ref="A132:C132"/>
    <mergeCell ref="A133:A135"/>
    <mergeCell ref="B133:E133"/>
    <mergeCell ref="F133:I133"/>
    <mergeCell ref="J133:J135"/>
    <mergeCell ref="A126:B126"/>
    <mergeCell ref="I126:J126"/>
    <mergeCell ref="A128:B129"/>
    <mergeCell ref="C128:D128"/>
    <mergeCell ref="E128:F128"/>
    <mergeCell ref="G128:H128"/>
    <mergeCell ref="I128:J129"/>
    <mergeCell ref="A122:B122"/>
    <mergeCell ref="I122:J122"/>
    <mergeCell ref="A124:B125"/>
    <mergeCell ref="C124:D124"/>
    <mergeCell ref="E124:F124"/>
    <mergeCell ref="G124:H124"/>
    <mergeCell ref="I124:J125"/>
    <mergeCell ref="A118:B118"/>
    <mergeCell ref="I118:J118"/>
    <mergeCell ref="A120:B121"/>
    <mergeCell ref="C120:D120"/>
    <mergeCell ref="E120:F120"/>
    <mergeCell ref="G120:H120"/>
    <mergeCell ref="I120:J121"/>
    <mergeCell ref="I104:I105"/>
    <mergeCell ref="J104:J105"/>
    <mergeCell ref="A111:B111"/>
    <mergeCell ref="A115:C115"/>
    <mergeCell ref="A116:B117"/>
    <mergeCell ref="C116:D116"/>
    <mergeCell ref="E116:F116"/>
    <mergeCell ref="G116:H116"/>
    <mergeCell ref="I116:J117"/>
    <mergeCell ref="A100:A101"/>
    <mergeCell ref="B100:C100"/>
    <mergeCell ref="D100:E100"/>
    <mergeCell ref="F100:G100"/>
    <mergeCell ref="H100:H101"/>
    <mergeCell ref="A104:A105"/>
    <mergeCell ref="B104:C104"/>
    <mergeCell ref="D104:E104"/>
    <mergeCell ref="F104:G104"/>
    <mergeCell ref="H104:H105"/>
    <mergeCell ref="A96:A97"/>
    <mergeCell ref="B96:C96"/>
    <mergeCell ref="D96:E96"/>
    <mergeCell ref="F96:G96"/>
    <mergeCell ref="H96:H97"/>
    <mergeCell ref="I96:I97"/>
    <mergeCell ref="A92:A93"/>
    <mergeCell ref="B92:C92"/>
    <mergeCell ref="D92:E92"/>
    <mergeCell ref="F92:G92"/>
    <mergeCell ref="H92:H93"/>
    <mergeCell ref="I92:I93"/>
    <mergeCell ref="J84:J85"/>
    <mergeCell ref="A88:A89"/>
    <mergeCell ref="B88:C88"/>
    <mergeCell ref="D88:E88"/>
    <mergeCell ref="F88:G88"/>
    <mergeCell ref="H88:H89"/>
    <mergeCell ref="I88:I89"/>
    <mergeCell ref="J88:J89"/>
    <mergeCell ref="A84:A85"/>
    <mergeCell ref="B84:C84"/>
    <mergeCell ref="D84:E84"/>
    <mergeCell ref="F84:G84"/>
    <mergeCell ref="H84:H85"/>
    <mergeCell ref="I84:I85"/>
    <mergeCell ref="A80:A81"/>
    <mergeCell ref="B80:C80"/>
    <mergeCell ref="D80:E80"/>
    <mergeCell ref="F80:G80"/>
    <mergeCell ref="H80:H81"/>
    <mergeCell ref="I80:I81"/>
    <mergeCell ref="I72:I73"/>
    <mergeCell ref="J72:J73"/>
    <mergeCell ref="A76:A77"/>
    <mergeCell ref="B76:C76"/>
    <mergeCell ref="D76:E76"/>
    <mergeCell ref="F76:G76"/>
    <mergeCell ref="H76:H77"/>
    <mergeCell ref="I76:I77"/>
    <mergeCell ref="B57:G57"/>
    <mergeCell ref="A64:D64"/>
    <mergeCell ref="E64:H64"/>
    <mergeCell ref="A71:C71"/>
    <mergeCell ref="A72:A73"/>
    <mergeCell ref="B72:C72"/>
    <mergeCell ref="D72:E72"/>
    <mergeCell ref="F72:G72"/>
    <mergeCell ref="H72:H73"/>
    <mergeCell ref="A50:A51"/>
    <mergeCell ref="B50:E50"/>
    <mergeCell ref="F50:I50"/>
    <mergeCell ref="J50:L50"/>
    <mergeCell ref="A54:A55"/>
    <mergeCell ref="B54:C54"/>
    <mergeCell ref="D54:E54"/>
    <mergeCell ref="F54:G54"/>
    <mergeCell ref="W22:Y22"/>
    <mergeCell ref="Z22:AB22"/>
    <mergeCell ref="A32:C32"/>
    <mergeCell ref="D32:F32"/>
    <mergeCell ref="G32:I32"/>
    <mergeCell ref="J32:L32"/>
    <mergeCell ref="M32:N32"/>
    <mergeCell ref="Z18:AB18"/>
    <mergeCell ref="A21:AB21"/>
    <mergeCell ref="A22:A24"/>
    <mergeCell ref="B22:D22"/>
    <mergeCell ref="E22:G22"/>
    <mergeCell ref="H22:J22"/>
    <mergeCell ref="K22:M22"/>
    <mergeCell ref="N22:P22"/>
    <mergeCell ref="Q22:S22"/>
    <mergeCell ref="T22:V22"/>
    <mergeCell ref="D1:F1"/>
    <mergeCell ref="D2:F2"/>
    <mergeCell ref="A5:B5"/>
    <mergeCell ref="A15:A17"/>
    <mergeCell ref="B15:D15"/>
    <mergeCell ref="E15:G15"/>
    <mergeCell ref="Z15:AB15"/>
    <mergeCell ref="A18:A20"/>
    <mergeCell ref="B18:D18"/>
    <mergeCell ref="E18:G18"/>
    <mergeCell ref="H18:J18"/>
    <mergeCell ref="K18:M18"/>
    <mergeCell ref="N18:P18"/>
    <mergeCell ref="Q18:S18"/>
    <mergeCell ref="T18:V18"/>
    <mergeCell ref="W18:Y18"/>
    <mergeCell ref="H15:J15"/>
    <mergeCell ref="K15:M15"/>
    <mergeCell ref="N15:P15"/>
    <mergeCell ref="Q15:S15"/>
    <mergeCell ref="T15:V15"/>
    <mergeCell ref="W15:Y15"/>
  </mergeCells>
  <hyperlinks>
    <hyperlink ref="A1" location="'لیست شهرستان ها'!A1" display="بازگشت"/>
  </hyperlinks>
  <printOptions/>
  <pageMargins left="0.7" right="0.7" top="0.75" bottom="0.75" header="0.3" footer="0.3"/>
  <pageSetup orientation="portrait" paperSize="9"/>
  <ignoredErrors>
    <ignoredError sqref="K195" evalError="1"/>
  </ignoredErrors>
</worksheet>
</file>

<file path=xl/worksheets/sheet2.xml><?xml version="1.0" encoding="utf-8"?>
<worksheet xmlns="http://schemas.openxmlformats.org/spreadsheetml/2006/main" xmlns:r="http://schemas.openxmlformats.org/officeDocument/2006/relationships">
  <sheetPr>
    <tabColor theme="9" tint="-0.24997000396251678"/>
  </sheetPr>
  <dimension ref="A1:AV362"/>
  <sheetViews>
    <sheetView rightToLeft="1" zoomScale="55" zoomScaleNormal="55" zoomScalePageLayoutView="0" workbookViewId="0" topLeftCell="H9">
      <selection activeCell="AA25" sqref="AA25"/>
    </sheetView>
  </sheetViews>
  <sheetFormatPr defaultColWidth="9.00390625" defaultRowHeight="20.25" customHeight="1"/>
  <cols>
    <col min="1" max="1" width="19.7109375" style="3" customWidth="1"/>
    <col min="2" max="2" width="30.421875" style="3" customWidth="1"/>
    <col min="3" max="3" width="21.140625" style="3" customWidth="1"/>
    <col min="4" max="4" width="20.00390625" style="3" customWidth="1"/>
    <col min="5" max="5" width="24.28125" style="3" customWidth="1"/>
    <col min="6" max="6" width="24.8515625" style="3" customWidth="1"/>
    <col min="7" max="7" width="19.57421875" style="3" customWidth="1"/>
    <col min="8" max="8" width="16.421875" style="3" customWidth="1"/>
    <col min="9" max="9" width="16.57421875" style="3" bestFit="1" customWidth="1"/>
    <col min="10" max="10" width="13.00390625" style="3" customWidth="1"/>
    <col min="11" max="11" width="15.7109375" style="3" bestFit="1" customWidth="1"/>
    <col min="12" max="12" width="14.421875" style="3" customWidth="1"/>
    <col min="13" max="13" width="17.8515625" style="3" customWidth="1"/>
    <col min="14" max="14" width="15.7109375" style="3" customWidth="1"/>
    <col min="15" max="22" width="9.00390625" style="3" customWidth="1"/>
    <col min="23" max="23" width="12.7109375" style="3" customWidth="1"/>
    <col min="24" max="16384" width="9.00390625" style="3" customWidth="1"/>
  </cols>
  <sheetData>
    <row r="1" spans="1:28" ht="20.25" customHeight="1">
      <c r="A1" s="1" t="s">
        <v>0</v>
      </c>
      <c r="B1" s="2"/>
      <c r="C1" s="2"/>
      <c r="D1" s="470" t="s">
        <v>1</v>
      </c>
      <c r="E1" s="470"/>
      <c r="F1" s="470"/>
      <c r="G1" s="2"/>
      <c r="H1" s="2"/>
      <c r="I1" s="2"/>
      <c r="J1" s="2"/>
      <c r="K1" s="2"/>
      <c r="L1" s="2"/>
      <c r="M1" s="2"/>
      <c r="N1" s="2"/>
      <c r="O1" s="2"/>
      <c r="P1" s="2"/>
      <c r="Q1" s="2"/>
      <c r="R1" s="2"/>
      <c r="S1" s="2"/>
      <c r="T1" s="2"/>
      <c r="U1" s="2"/>
      <c r="V1" s="2"/>
      <c r="W1" s="2"/>
      <c r="X1" s="2"/>
      <c r="Y1" s="2"/>
      <c r="Z1" s="2"/>
      <c r="AA1" s="2"/>
      <c r="AB1" s="2"/>
    </row>
    <row r="2" spans="1:28" ht="20.25" customHeight="1">
      <c r="A2" s="2"/>
      <c r="B2" s="2"/>
      <c r="C2" s="2"/>
      <c r="D2" s="471" t="s">
        <v>2</v>
      </c>
      <c r="E2" s="471"/>
      <c r="F2" s="472"/>
      <c r="G2" s="2"/>
      <c r="H2" s="2"/>
      <c r="I2" s="2"/>
      <c r="J2" s="2"/>
      <c r="K2" s="2"/>
      <c r="L2" s="2"/>
      <c r="M2" s="2"/>
      <c r="N2" s="2"/>
      <c r="O2" s="2"/>
      <c r="P2" s="2"/>
      <c r="Q2" s="2"/>
      <c r="R2" s="2"/>
      <c r="S2" s="2"/>
      <c r="T2" s="2"/>
      <c r="U2" s="2"/>
      <c r="V2" s="2"/>
      <c r="W2" s="2"/>
      <c r="X2" s="2"/>
      <c r="Y2" s="2"/>
      <c r="Z2" s="2"/>
      <c r="AA2" s="2"/>
      <c r="AB2" s="2"/>
    </row>
    <row r="3" spans="1:28" ht="20.25" customHeight="1">
      <c r="A3" s="4" t="s">
        <v>3</v>
      </c>
      <c r="B3" s="4" t="s">
        <v>4</v>
      </c>
      <c r="C3" s="4" t="s">
        <v>5</v>
      </c>
      <c r="D3" s="4" t="s">
        <v>6</v>
      </c>
      <c r="E3" s="4" t="s">
        <v>7</v>
      </c>
      <c r="F3" s="4" t="s">
        <v>8</v>
      </c>
      <c r="G3" s="5"/>
      <c r="H3" s="2"/>
      <c r="I3" s="2"/>
      <c r="J3" s="2"/>
      <c r="K3" s="2"/>
      <c r="L3" s="2"/>
      <c r="M3" s="2"/>
      <c r="N3" s="2"/>
      <c r="O3" s="2"/>
      <c r="P3" s="2"/>
      <c r="Q3" s="2"/>
      <c r="R3" s="2"/>
      <c r="S3" s="2"/>
      <c r="T3" s="2"/>
      <c r="U3" s="2"/>
      <c r="V3" s="2"/>
      <c r="W3" s="2"/>
      <c r="X3" s="2"/>
      <c r="Y3" s="2"/>
      <c r="Z3" s="2"/>
      <c r="AA3" s="2"/>
      <c r="AB3" s="2"/>
    </row>
    <row r="4" spans="1:28" ht="20.25" customHeight="1">
      <c r="A4" s="6" t="s">
        <v>9</v>
      </c>
      <c r="B4" s="7" t="s">
        <v>540</v>
      </c>
      <c r="C4" s="9">
        <v>3142283910</v>
      </c>
      <c r="D4" s="9">
        <v>3142283910</v>
      </c>
      <c r="E4" s="9" t="s">
        <v>362</v>
      </c>
      <c r="F4" s="9">
        <v>9132315646</v>
      </c>
      <c r="G4" s="2"/>
      <c r="H4" s="2"/>
      <c r="I4" s="2"/>
      <c r="J4" s="2"/>
      <c r="K4" s="2"/>
      <c r="L4" s="2"/>
      <c r="M4" s="2"/>
      <c r="N4" s="2"/>
      <c r="O4" s="2"/>
      <c r="P4" s="2"/>
      <c r="Q4" s="2"/>
      <c r="R4" s="2"/>
      <c r="S4" s="2"/>
      <c r="T4" s="2"/>
      <c r="U4" s="2"/>
      <c r="V4" s="2"/>
      <c r="W4" s="2"/>
      <c r="X4" s="2"/>
      <c r="Y4" s="2"/>
      <c r="Z4" s="2"/>
      <c r="AA4" s="2"/>
      <c r="AB4" s="2"/>
    </row>
    <row r="5" spans="1:28" ht="20.25" customHeight="1">
      <c r="A5" s="473" t="s">
        <v>11</v>
      </c>
      <c r="B5" s="473"/>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20.25" customHeight="1">
      <c r="A6" s="11" t="s">
        <v>12</v>
      </c>
      <c r="C6" s="2"/>
      <c r="D6" s="2"/>
      <c r="E6" s="2"/>
      <c r="F6" s="2"/>
      <c r="G6" s="2"/>
      <c r="H6" s="2"/>
      <c r="I6" s="2"/>
      <c r="J6" s="2"/>
      <c r="K6" s="2"/>
      <c r="L6" s="2"/>
      <c r="M6" s="2"/>
      <c r="N6" s="2"/>
      <c r="O6" s="2"/>
      <c r="P6" s="2"/>
      <c r="Q6" s="2"/>
      <c r="R6" s="2"/>
      <c r="S6" s="2"/>
      <c r="T6" s="2"/>
      <c r="U6" s="2"/>
      <c r="V6" s="2"/>
      <c r="W6" s="2"/>
      <c r="X6" s="2"/>
      <c r="Y6" s="2"/>
      <c r="Z6" s="2"/>
      <c r="AA6" s="2"/>
      <c r="AB6" s="2"/>
    </row>
    <row r="7" spans="1:28" ht="20.25" customHeight="1">
      <c r="A7" s="12" t="s">
        <v>13</v>
      </c>
      <c r="B7" s="12" t="s">
        <v>14</v>
      </c>
      <c r="C7" s="2"/>
      <c r="D7" s="2"/>
      <c r="E7" s="2"/>
      <c r="F7" s="2"/>
      <c r="G7" s="13"/>
      <c r="H7" s="2"/>
      <c r="I7" s="2"/>
      <c r="J7" s="2"/>
      <c r="K7" s="2"/>
      <c r="L7" s="2"/>
      <c r="M7" s="2"/>
      <c r="N7" s="2"/>
      <c r="O7" s="2"/>
      <c r="P7" s="2"/>
      <c r="Q7" s="2"/>
      <c r="R7" s="2"/>
      <c r="S7" s="2"/>
      <c r="T7" s="2"/>
      <c r="U7" s="2"/>
      <c r="V7" s="2"/>
      <c r="W7" s="2"/>
      <c r="X7" s="2"/>
      <c r="Y7" s="2"/>
      <c r="Z7" s="2"/>
      <c r="AA7" s="2"/>
      <c r="AB7" s="2"/>
    </row>
    <row r="8" spans="1:28" ht="20.25" customHeight="1">
      <c r="A8" s="167" t="s">
        <v>15</v>
      </c>
      <c r="B8" s="8">
        <v>560</v>
      </c>
      <c r="C8" s="2"/>
      <c r="D8" s="2"/>
      <c r="E8" s="2"/>
      <c r="F8" s="2"/>
      <c r="G8" s="13"/>
      <c r="H8" s="2"/>
      <c r="I8" s="2"/>
      <c r="J8" s="2"/>
      <c r="K8" s="2"/>
      <c r="L8" s="2"/>
      <c r="M8" s="2"/>
      <c r="N8" s="2"/>
      <c r="O8" s="2"/>
      <c r="P8" s="2"/>
      <c r="Q8" s="2"/>
      <c r="R8" s="2"/>
      <c r="S8" s="2"/>
      <c r="T8" s="2"/>
      <c r="U8" s="2"/>
      <c r="V8" s="2"/>
      <c r="W8" s="2"/>
      <c r="X8" s="2"/>
      <c r="Y8" s="2"/>
      <c r="Z8" s="2"/>
      <c r="AA8" s="2"/>
      <c r="AB8" s="2"/>
    </row>
    <row r="9" spans="1:28" ht="20.25" customHeight="1">
      <c r="A9" s="167" t="s">
        <v>16</v>
      </c>
      <c r="B9" s="8">
        <v>0</v>
      </c>
      <c r="C9" s="2"/>
      <c r="D9" s="2"/>
      <c r="E9" s="2"/>
      <c r="F9" s="2"/>
      <c r="G9" s="13"/>
      <c r="H9" s="2"/>
      <c r="I9" s="2"/>
      <c r="J9" s="2"/>
      <c r="K9" s="2"/>
      <c r="L9" s="2"/>
      <c r="M9" s="2"/>
      <c r="N9" s="2"/>
      <c r="O9" s="2"/>
      <c r="P9" s="2"/>
      <c r="Q9" s="2"/>
      <c r="R9" s="2"/>
      <c r="S9" s="2"/>
      <c r="T9" s="2"/>
      <c r="U9" s="2"/>
      <c r="V9" s="2"/>
      <c r="W9" s="2"/>
      <c r="X9" s="2"/>
      <c r="Y9" s="2"/>
      <c r="Z9" s="2"/>
      <c r="AA9" s="2"/>
      <c r="AB9" s="2"/>
    </row>
    <row r="10" spans="1:28" ht="20.25" customHeight="1">
      <c r="A10" s="11" t="s">
        <v>17</v>
      </c>
      <c r="C10" s="2"/>
      <c r="D10" s="2"/>
      <c r="E10" s="2"/>
      <c r="F10" s="2"/>
      <c r="G10" s="13"/>
      <c r="H10" s="2"/>
      <c r="I10" s="2"/>
      <c r="J10" s="2"/>
      <c r="K10" s="2"/>
      <c r="L10" s="2"/>
      <c r="M10" s="2"/>
      <c r="N10" s="2"/>
      <c r="O10" s="2"/>
      <c r="P10" s="2"/>
      <c r="Q10" s="2"/>
      <c r="R10" s="2"/>
      <c r="S10" s="2"/>
      <c r="T10" s="2"/>
      <c r="U10" s="2"/>
      <c r="V10" s="2"/>
      <c r="W10" s="2"/>
      <c r="X10" s="2"/>
      <c r="Y10" s="2"/>
      <c r="Z10" s="2"/>
      <c r="AA10" s="2"/>
      <c r="AB10" s="2"/>
    </row>
    <row r="11" spans="1:28" ht="20.25" customHeight="1">
      <c r="A11" s="12" t="s">
        <v>13</v>
      </c>
      <c r="B11" s="12" t="s">
        <v>18</v>
      </c>
      <c r="C11" s="2"/>
      <c r="D11" s="2"/>
      <c r="E11" s="2"/>
      <c r="F11" s="13"/>
      <c r="G11" s="2"/>
      <c r="H11" s="2"/>
      <c r="I11" s="2"/>
      <c r="J11" s="2"/>
      <c r="K11" s="2"/>
      <c r="L11" s="2"/>
      <c r="M11" s="2"/>
      <c r="N11" s="2"/>
      <c r="O11" s="2"/>
      <c r="P11" s="2"/>
      <c r="Q11" s="2"/>
      <c r="R11" s="2"/>
      <c r="S11" s="2"/>
      <c r="T11" s="2"/>
      <c r="U11" s="2"/>
      <c r="V11" s="2"/>
      <c r="W11" s="2"/>
      <c r="X11" s="2"/>
      <c r="Y11" s="2"/>
      <c r="Z11" s="2"/>
      <c r="AA11" s="2"/>
      <c r="AB11" s="2"/>
    </row>
    <row r="12" spans="1:28" ht="20.25" customHeight="1">
      <c r="A12" s="167" t="s">
        <v>15</v>
      </c>
      <c r="B12" s="8">
        <v>395</v>
      </c>
      <c r="C12" s="2"/>
      <c r="D12" s="2"/>
      <c r="E12" s="2"/>
      <c r="F12" s="13"/>
      <c r="G12" s="2"/>
      <c r="H12" s="2"/>
      <c r="I12" s="2"/>
      <c r="J12" s="2"/>
      <c r="K12" s="2"/>
      <c r="L12" s="2"/>
      <c r="M12" s="2"/>
      <c r="N12" s="2"/>
      <c r="O12" s="2"/>
      <c r="P12" s="2"/>
      <c r="Q12" s="2"/>
      <c r="R12" s="2"/>
      <c r="S12" s="2"/>
      <c r="T12" s="2"/>
      <c r="U12" s="2"/>
      <c r="V12" s="2"/>
      <c r="W12" s="2"/>
      <c r="X12" s="2"/>
      <c r="Y12" s="2"/>
      <c r="Z12" s="2"/>
      <c r="AA12" s="2"/>
      <c r="AB12" s="2"/>
    </row>
    <row r="13" spans="1:28" ht="20.25" customHeight="1">
      <c r="A13" s="167" t="s">
        <v>16</v>
      </c>
      <c r="B13" s="8">
        <v>0</v>
      </c>
      <c r="C13" s="2"/>
      <c r="D13" s="2"/>
      <c r="E13" s="2"/>
      <c r="F13" s="13"/>
      <c r="G13" s="2"/>
      <c r="H13" s="2"/>
      <c r="I13" s="2"/>
      <c r="J13" s="2"/>
      <c r="K13" s="2"/>
      <c r="L13" s="2"/>
      <c r="M13" s="2"/>
      <c r="N13" s="2"/>
      <c r="O13" s="2"/>
      <c r="P13" s="2"/>
      <c r="Q13" s="2"/>
      <c r="R13" s="2"/>
      <c r="S13" s="2"/>
      <c r="T13" s="2"/>
      <c r="U13" s="2"/>
      <c r="V13" s="2"/>
      <c r="W13" s="2"/>
      <c r="X13" s="2"/>
      <c r="Y13" s="2"/>
      <c r="Z13" s="2"/>
      <c r="AA13" s="2"/>
      <c r="AB13" s="2"/>
    </row>
    <row r="14" spans="1:28" ht="20.25" customHeight="1">
      <c r="A14" s="11" t="s">
        <v>19</v>
      </c>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20.25" customHeight="1">
      <c r="A15" s="474" t="s">
        <v>20</v>
      </c>
      <c r="B15" s="477" t="s">
        <v>21</v>
      </c>
      <c r="C15" s="478"/>
      <c r="D15" s="479"/>
      <c r="E15" s="480" t="s">
        <v>22</v>
      </c>
      <c r="F15" s="480"/>
      <c r="G15" s="480"/>
      <c r="H15" s="480" t="s">
        <v>23</v>
      </c>
      <c r="I15" s="480"/>
      <c r="J15" s="480"/>
      <c r="K15" s="480" t="s">
        <v>24</v>
      </c>
      <c r="L15" s="480"/>
      <c r="M15" s="480"/>
      <c r="N15" s="480" t="s">
        <v>25</v>
      </c>
      <c r="O15" s="480"/>
      <c r="P15" s="480"/>
      <c r="Q15" s="480" t="s">
        <v>26</v>
      </c>
      <c r="R15" s="480"/>
      <c r="S15" s="480"/>
      <c r="T15" s="480" t="s">
        <v>27</v>
      </c>
      <c r="U15" s="480"/>
      <c r="V15" s="480"/>
      <c r="W15" s="480" t="s">
        <v>28</v>
      </c>
      <c r="X15" s="480"/>
      <c r="Y15" s="480"/>
      <c r="Z15" s="480" t="s">
        <v>29</v>
      </c>
      <c r="AA15" s="480"/>
      <c r="AB15" s="480"/>
    </row>
    <row r="16" spans="1:28" ht="20.25" customHeight="1">
      <c r="A16" s="475"/>
      <c r="B16" s="14" t="s">
        <v>30</v>
      </c>
      <c r="C16" s="14" t="s">
        <v>31</v>
      </c>
      <c r="D16" s="14" t="s">
        <v>32</v>
      </c>
      <c r="E16" s="14" t="s">
        <v>30</v>
      </c>
      <c r="F16" s="14" t="s">
        <v>31</v>
      </c>
      <c r="G16" s="14" t="s">
        <v>32</v>
      </c>
      <c r="H16" s="14" t="s">
        <v>30</v>
      </c>
      <c r="I16" s="14" t="s">
        <v>31</v>
      </c>
      <c r="J16" s="14" t="s">
        <v>32</v>
      </c>
      <c r="K16" s="14" t="s">
        <v>30</v>
      </c>
      <c r="L16" s="14" t="s">
        <v>31</v>
      </c>
      <c r="M16" s="14" t="s">
        <v>32</v>
      </c>
      <c r="N16" s="14" t="s">
        <v>30</v>
      </c>
      <c r="O16" s="14" t="s">
        <v>31</v>
      </c>
      <c r="P16" s="14" t="s">
        <v>32</v>
      </c>
      <c r="Q16" s="14" t="s">
        <v>30</v>
      </c>
      <c r="R16" s="14" t="s">
        <v>31</v>
      </c>
      <c r="S16" s="14" t="s">
        <v>32</v>
      </c>
      <c r="T16" s="14" t="s">
        <v>30</v>
      </c>
      <c r="U16" s="14" t="s">
        <v>31</v>
      </c>
      <c r="V16" s="14" t="s">
        <v>32</v>
      </c>
      <c r="W16" s="14" t="s">
        <v>30</v>
      </c>
      <c r="X16" s="14" t="s">
        <v>31</v>
      </c>
      <c r="Y16" s="14" t="s">
        <v>32</v>
      </c>
      <c r="Z16" s="14" t="s">
        <v>30</v>
      </c>
      <c r="AA16" s="14" t="s">
        <v>31</v>
      </c>
      <c r="AB16" s="14" t="s">
        <v>32</v>
      </c>
    </row>
    <row r="17" spans="1:28" ht="20.25" customHeight="1">
      <c r="A17" s="476"/>
      <c r="B17" s="15">
        <v>75</v>
      </c>
      <c r="C17" s="15">
        <v>315</v>
      </c>
      <c r="D17" s="15">
        <v>4.2</v>
      </c>
      <c r="E17" s="15">
        <v>0</v>
      </c>
      <c r="F17" s="15">
        <v>0</v>
      </c>
      <c r="G17" s="15">
        <v>0</v>
      </c>
      <c r="H17" s="15">
        <v>150</v>
      </c>
      <c r="I17" s="15">
        <v>675</v>
      </c>
      <c r="J17" s="15">
        <v>4.5</v>
      </c>
      <c r="K17" s="15">
        <v>70</v>
      </c>
      <c r="L17" s="16">
        <v>840</v>
      </c>
      <c r="M17" s="15">
        <v>12</v>
      </c>
      <c r="N17" s="15">
        <v>15</v>
      </c>
      <c r="O17" s="15">
        <v>75</v>
      </c>
      <c r="P17" s="15">
        <v>5</v>
      </c>
      <c r="Q17" s="15">
        <v>0</v>
      </c>
      <c r="R17" s="15">
        <v>0</v>
      </c>
      <c r="S17" s="15">
        <v>0</v>
      </c>
      <c r="T17" s="15">
        <v>40</v>
      </c>
      <c r="U17" s="15">
        <v>2000</v>
      </c>
      <c r="V17" s="15">
        <v>50</v>
      </c>
      <c r="W17" s="15">
        <v>240</v>
      </c>
      <c r="X17" s="15">
        <v>15600</v>
      </c>
      <c r="Y17" s="15">
        <v>65</v>
      </c>
      <c r="Z17" s="15">
        <v>0</v>
      </c>
      <c r="AA17" s="15">
        <v>0</v>
      </c>
      <c r="AB17" s="15">
        <v>0</v>
      </c>
    </row>
    <row r="18" spans="1:28" ht="20.25" customHeight="1">
      <c r="A18" s="474" t="s">
        <v>20</v>
      </c>
      <c r="B18" s="480" t="s">
        <v>33</v>
      </c>
      <c r="C18" s="480"/>
      <c r="D18" s="480"/>
      <c r="E18" s="480" t="s">
        <v>34</v>
      </c>
      <c r="F18" s="480"/>
      <c r="G18" s="480"/>
      <c r="H18" s="480" t="s">
        <v>35</v>
      </c>
      <c r="I18" s="480"/>
      <c r="J18" s="480"/>
      <c r="K18" s="480" t="s">
        <v>36</v>
      </c>
      <c r="L18" s="480"/>
      <c r="M18" s="480"/>
      <c r="N18" s="480" t="s">
        <v>37</v>
      </c>
      <c r="O18" s="480"/>
      <c r="P18" s="480"/>
      <c r="Q18" s="480" t="s">
        <v>38</v>
      </c>
      <c r="R18" s="480"/>
      <c r="S18" s="480"/>
      <c r="T18" s="480" t="s">
        <v>39</v>
      </c>
      <c r="U18" s="480"/>
      <c r="V18" s="480"/>
      <c r="W18" s="480" t="s">
        <v>541</v>
      </c>
      <c r="X18" s="480"/>
      <c r="Y18" s="480"/>
      <c r="Z18" s="480" t="s">
        <v>41</v>
      </c>
      <c r="AA18" s="480"/>
      <c r="AB18" s="480"/>
    </row>
    <row r="19" spans="1:28" ht="20.25" customHeight="1">
      <c r="A19" s="475"/>
      <c r="B19" s="14" t="s">
        <v>30</v>
      </c>
      <c r="C19" s="14" t="s">
        <v>31</v>
      </c>
      <c r="D19" s="14" t="s">
        <v>32</v>
      </c>
      <c r="E19" s="14" t="s">
        <v>30</v>
      </c>
      <c r="F19" s="14" t="s">
        <v>31</v>
      </c>
      <c r="G19" s="14" t="s">
        <v>32</v>
      </c>
      <c r="H19" s="14" t="s">
        <v>30</v>
      </c>
      <c r="I19" s="14" t="s">
        <v>31</v>
      </c>
      <c r="J19" s="14" t="s">
        <v>32</v>
      </c>
      <c r="K19" s="14" t="s">
        <v>30</v>
      </c>
      <c r="L19" s="14" t="s">
        <v>31</v>
      </c>
      <c r="M19" s="14" t="s">
        <v>32</v>
      </c>
      <c r="N19" s="14" t="s">
        <v>30</v>
      </c>
      <c r="O19" s="14" t="s">
        <v>31</v>
      </c>
      <c r="P19" s="14" t="s">
        <v>32</v>
      </c>
      <c r="Q19" s="14" t="s">
        <v>30</v>
      </c>
      <c r="R19" s="14" t="s">
        <v>31</v>
      </c>
      <c r="S19" s="14" t="s">
        <v>32</v>
      </c>
      <c r="T19" s="14" t="s">
        <v>30</v>
      </c>
      <c r="U19" s="14" t="s">
        <v>31</v>
      </c>
      <c r="V19" s="14" t="s">
        <v>32</v>
      </c>
      <c r="W19" s="14" t="s">
        <v>30</v>
      </c>
      <c r="X19" s="14" t="s">
        <v>31</v>
      </c>
      <c r="Y19" s="14" t="s">
        <v>32</v>
      </c>
      <c r="Z19" s="14" t="s">
        <v>30</v>
      </c>
      <c r="AA19" s="14" t="s">
        <v>31</v>
      </c>
      <c r="AB19" s="14" t="s">
        <v>32</v>
      </c>
    </row>
    <row r="20" spans="1:28" ht="20.25" customHeight="1">
      <c r="A20" s="476"/>
      <c r="B20" s="15">
        <v>60</v>
      </c>
      <c r="C20" s="15">
        <v>360</v>
      </c>
      <c r="D20" s="15">
        <v>6</v>
      </c>
      <c r="E20" s="15">
        <v>8</v>
      </c>
      <c r="F20" s="15">
        <v>664</v>
      </c>
      <c r="G20" s="15">
        <v>83</v>
      </c>
      <c r="H20" s="15">
        <v>0</v>
      </c>
      <c r="I20" s="15">
        <v>0</v>
      </c>
      <c r="J20" s="15">
        <v>0</v>
      </c>
      <c r="K20" s="15">
        <v>0</v>
      </c>
      <c r="L20" s="16">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row>
    <row r="21" spans="1:28" ht="20.25" customHeight="1">
      <c r="A21" s="481" t="s">
        <v>42</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row>
    <row r="22" spans="1:28" ht="20.25" customHeight="1">
      <c r="A22" s="474" t="s">
        <v>20</v>
      </c>
      <c r="B22" s="480" t="s">
        <v>43</v>
      </c>
      <c r="C22" s="480"/>
      <c r="D22" s="480"/>
      <c r="E22" s="480" t="s">
        <v>44</v>
      </c>
      <c r="F22" s="480"/>
      <c r="G22" s="480"/>
      <c r="H22" s="480" t="s">
        <v>45</v>
      </c>
      <c r="I22" s="480"/>
      <c r="J22" s="480"/>
      <c r="K22" s="480" t="s">
        <v>46</v>
      </c>
      <c r="L22" s="480"/>
      <c r="M22" s="480"/>
      <c r="N22" s="480" t="s">
        <v>47</v>
      </c>
      <c r="O22" s="480"/>
      <c r="P22" s="480"/>
      <c r="Q22" s="480" t="s">
        <v>48</v>
      </c>
      <c r="R22" s="480"/>
      <c r="S22" s="480"/>
      <c r="T22" s="480" t="s">
        <v>49</v>
      </c>
      <c r="U22" s="480"/>
      <c r="V22" s="480"/>
      <c r="W22" s="480" t="s">
        <v>50</v>
      </c>
      <c r="X22" s="480"/>
      <c r="Y22" s="480"/>
      <c r="Z22" s="480" t="s">
        <v>51</v>
      </c>
      <c r="AA22" s="480"/>
      <c r="AB22" s="480"/>
    </row>
    <row r="23" spans="1:28" ht="20.25" customHeight="1">
      <c r="A23" s="475"/>
      <c r="B23" s="14" t="s">
        <v>30</v>
      </c>
      <c r="C23" s="14" t="s">
        <v>31</v>
      </c>
      <c r="D23" s="14" t="s">
        <v>32</v>
      </c>
      <c r="E23" s="14" t="s">
        <v>30</v>
      </c>
      <c r="F23" s="14" t="s">
        <v>31</v>
      </c>
      <c r="G23" s="14" t="s">
        <v>32</v>
      </c>
      <c r="H23" s="14" t="s">
        <v>30</v>
      </c>
      <c r="I23" s="14" t="s">
        <v>31</v>
      </c>
      <c r="J23" s="14" t="s">
        <v>32</v>
      </c>
      <c r="K23" s="14" t="s">
        <v>30</v>
      </c>
      <c r="L23" s="14" t="s">
        <v>31</v>
      </c>
      <c r="M23" s="14" t="s">
        <v>32</v>
      </c>
      <c r="N23" s="14" t="s">
        <v>30</v>
      </c>
      <c r="O23" s="14" t="s">
        <v>31</v>
      </c>
      <c r="P23" s="14" t="s">
        <v>32</v>
      </c>
      <c r="Q23" s="14" t="s">
        <v>30</v>
      </c>
      <c r="R23" s="14" t="s">
        <v>31</v>
      </c>
      <c r="S23" s="14" t="s">
        <v>32</v>
      </c>
      <c r="T23" s="14" t="s">
        <v>30</v>
      </c>
      <c r="U23" s="14" t="s">
        <v>31</v>
      </c>
      <c r="V23" s="14" t="s">
        <v>32</v>
      </c>
      <c r="W23" s="14" t="s">
        <v>30</v>
      </c>
      <c r="X23" s="14" t="s">
        <v>31</v>
      </c>
      <c r="Y23" s="14" t="s">
        <v>32</v>
      </c>
      <c r="Z23" s="14" t="s">
        <v>30</v>
      </c>
      <c r="AA23" s="14" t="s">
        <v>31</v>
      </c>
      <c r="AB23" s="14" t="s">
        <v>32</v>
      </c>
    </row>
    <row r="24" spans="1:28" ht="20.25" customHeight="1">
      <c r="A24" s="476"/>
      <c r="B24" s="15">
        <v>5</v>
      </c>
      <c r="C24" s="15">
        <v>45</v>
      </c>
      <c r="D24" s="15">
        <v>9</v>
      </c>
      <c r="E24" s="15">
        <v>20</v>
      </c>
      <c r="F24" s="15">
        <v>120</v>
      </c>
      <c r="G24" s="15">
        <v>6</v>
      </c>
      <c r="H24" s="15">
        <v>0</v>
      </c>
      <c r="I24" s="15">
        <v>0</v>
      </c>
      <c r="J24" s="15">
        <v>0</v>
      </c>
      <c r="K24" s="15">
        <v>50</v>
      </c>
      <c r="L24" s="16">
        <v>30</v>
      </c>
      <c r="M24" s="15">
        <v>0.6</v>
      </c>
      <c r="N24" s="15">
        <v>20</v>
      </c>
      <c r="O24" s="15">
        <v>170</v>
      </c>
      <c r="P24" s="15">
        <v>8.5</v>
      </c>
      <c r="Q24" s="15">
        <v>15</v>
      </c>
      <c r="R24" s="15">
        <v>18</v>
      </c>
      <c r="S24" s="15">
        <v>1.2</v>
      </c>
      <c r="T24" s="15">
        <v>8</v>
      </c>
      <c r="U24" s="15">
        <v>21.6</v>
      </c>
      <c r="V24" s="15">
        <v>2.7</v>
      </c>
      <c r="W24" s="15">
        <v>7</v>
      </c>
      <c r="X24" s="15">
        <v>39.9</v>
      </c>
      <c r="Y24" s="15">
        <v>5.7</v>
      </c>
      <c r="Z24" s="15">
        <v>5</v>
      </c>
      <c r="AA24" s="15">
        <v>25</v>
      </c>
      <c r="AB24" s="15">
        <v>5.2</v>
      </c>
    </row>
    <row r="25" spans="1:28" ht="20.25" customHeight="1">
      <c r="A25" s="17" t="s">
        <v>52</v>
      </c>
      <c r="B25" s="164">
        <v>30</v>
      </c>
      <c r="C25" s="164">
        <v>0</v>
      </c>
      <c r="D25" s="164">
        <v>0</v>
      </c>
      <c r="E25" s="164">
        <v>100</v>
      </c>
      <c r="F25" s="164">
        <v>0</v>
      </c>
      <c r="G25" s="164">
        <v>0</v>
      </c>
      <c r="H25" s="164">
        <v>0</v>
      </c>
      <c r="I25" s="164">
        <v>0</v>
      </c>
      <c r="J25" s="164">
        <v>0</v>
      </c>
      <c r="K25" s="164">
        <v>200</v>
      </c>
      <c r="L25" s="164">
        <v>0</v>
      </c>
      <c r="M25" s="164">
        <v>0</v>
      </c>
      <c r="N25" s="164">
        <v>200</v>
      </c>
      <c r="O25" s="164">
        <v>0</v>
      </c>
      <c r="P25" s="164">
        <v>0</v>
      </c>
      <c r="Q25" s="164">
        <v>300</v>
      </c>
      <c r="R25" s="164">
        <v>0</v>
      </c>
      <c r="S25" s="164">
        <v>0</v>
      </c>
      <c r="T25" s="164">
        <v>160</v>
      </c>
      <c r="U25" s="27">
        <v>0</v>
      </c>
      <c r="V25" s="164">
        <v>0</v>
      </c>
      <c r="W25" s="164">
        <v>280</v>
      </c>
      <c r="X25" s="164">
        <v>0</v>
      </c>
      <c r="Y25" s="164">
        <v>0</v>
      </c>
      <c r="Z25" s="27">
        <v>500</v>
      </c>
      <c r="AA25" s="27">
        <v>0</v>
      </c>
      <c r="AB25" s="27">
        <v>0</v>
      </c>
    </row>
    <row r="26" spans="1:28" ht="20.25" customHeight="1">
      <c r="A26" s="17" t="s">
        <v>53</v>
      </c>
      <c r="B26" s="164">
        <v>5</v>
      </c>
      <c r="C26" s="164">
        <v>45</v>
      </c>
      <c r="D26" s="164">
        <v>9</v>
      </c>
      <c r="E26" s="164">
        <v>20</v>
      </c>
      <c r="F26" s="164">
        <v>120</v>
      </c>
      <c r="G26" s="164">
        <v>6</v>
      </c>
      <c r="H26" s="164">
        <v>0</v>
      </c>
      <c r="I26" s="164">
        <v>0</v>
      </c>
      <c r="J26" s="164">
        <v>0</v>
      </c>
      <c r="K26" s="164">
        <v>50</v>
      </c>
      <c r="L26" s="164">
        <v>30</v>
      </c>
      <c r="M26" s="164">
        <v>0.6</v>
      </c>
      <c r="N26" s="164">
        <v>20</v>
      </c>
      <c r="O26" s="164">
        <v>170</v>
      </c>
      <c r="P26" s="164">
        <v>8.5</v>
      </c>
      <c r="Q26" s="164">
        <v>15</v>
      </c>
      <c r="R26" s="164">
        <v>18</v>
      </c>
      <c r="S26" s="164">
        <v>1.2</v>
      </c>
      <c r="T26" s="164">
        <v>8</v>
      </c>
      <c r="U26" s="164">
        <v>0</v>
      </c>
      <c r="V26" s="164">
        <v>0</v>
      </c>
      <c r="W26" s="164">
        <v>7</v>
      </c>
      <c r="X26" s="164">
        <v>0</v>
      </c>
      <c r="Y26" s="164">
        <v>0</v>
      </c>
      <c r="Z26" s="27">
        <v>5</v>
      </c>
      <c r="AA26" s="27">
        <v>0</v>
      </c>
      <c r="AB26" s="27">
        <v>0</v>
      </c>
    </row>
    <row r="27" spans="1:28" ht="20.25" customHeight="1">
      <c r="A27" s="11" t="s">
        <v>54</v>
      </c>
      <c r="B27" s="19"/>
      <c r="C27" s="19"/>
      <c r="D27" s="19"/>
      <c r="E27" s="19"/>
      <c r="F27" s="19"/>
      <c r="G27" s="19"/>
      <c r="H27" s="19"/>
      <c r="I27" s="19"/>
      <c r="J27" s="19"/>
      <c r="K27" s="19"/>
      <c r="L27" s="19"/>
      <c r="M27" s="19"/>
      <c r="N27" s="19"/>
      <c r="O27" s="19"/>
      <c r="P27" s="19"/>
      <c r="Q27" s="19"/>
      <c r="R27" s="19"/>
      <c r="S27" s="19"/>
      <c r="T27" s="19"/>
      <c r="U27" s="19"/>
      <c r="V27" s="19"/>
      <c r="W27" s="19"/>
      <c r="X27" s="19"/>
      <c r="Y27" s="19"/>
      <c r="Z27" s="2"/>
      <c r="AA27" s="2"/>
      <c r="AB27" s="2"/>
    </row>
    <row r="28" spans="1:28" ht="20.25" customHeight="1">
      <c r="A28" s="20" t="s">
        <v>20</v>
      </c>
      <c r="B28" s="14" t="s">
        <v>55</v>
      </c>
      <c r="C28" s="14" t="s">
        <v>56</v>
      </c>
      <c r="D28" s="14" t="s">
        <v>57</v>
      </c>
      <c r="E28" s="14" t="s">
        <v>58</v>
      </c>
      <c r="F28" s="14" t="s">
        <v>59</v>
      </c>
      <c r="G28" s="19"/>
      <c r="H28" s="19"/>
      <c r="I28" s="19"/>
      <c r="J28" s="19"/>
      <c r="K28" s="19"/>
      <c r="L28" s="19"/>
      <c r="M28" s="19"/>
      <c r="N28" s="19"/>
      <c r="O28" s="19"/>
      <c r="P28" s="19"/>
      <c r="Q28" s="19"/>
      <c r="R28" s="19"/>
      <c r="S28" s="19"/>
      <c r="T28" s="19"/>
      <c r="U28" s="19"/>
      <c r="V28" s="19"/>
      <c r="W28" s="19"/>
      <c r="X28" s="19"/>
      <c r="Y28" s="19"/>
      <c r="Z28" s="2"/>
      <c r="AA28" s="2"/>
      <c r="AB28" s="2"/>
    </row>
    <row r="29" spans="1:28" ht="20.25" customHeight="1">
      <c r="A29" s="20" t="s">
        <v>60</v>
      </c>
      <c r="B29" s="38">
        <v>0</v>
      </c>
      <c r="C29" s="38">
        <v>0</v>
      </c>
      <c r="D29" s="38">
        <v>5</v>
      </c>
      <c r="E29" s="38">
        <v>0</v>
      </c>
      <c r="F29" s="38">
        <v>0</v>
      </c>
      <c r="G29" s="19"/>
      <c r="H29" s="19"/>
      <c r="I29" s="19"/>
      <c r="J29" s="19"/>
      <c r="K29" s="19"/>
      <c r="L29" s="19"/>
      <c r="M29" s="19"/>
      <c r="N29" s="19"/>
      <c r="O29" s="19"/>
      <c r="P29" s="19"/>
      <c r="Q29" s="19"/>
      <c r="R29" s="19"/>
      <c r="S29" s="19"/>
      <c r="T29" s="19"/>
      <c r="U29" s="19"/>
      <c r="V29" s="19"/>
      <c r="W29" s="19"/>
      <c r="X29" s="19"/>
      <c r="Y29" s="19"/>
      <c r="Z29" s="2"/>
      <c r="AA29" s="2"/>
      <c r="AB29" s="2"/>
    </row>
    <row r="30" spans="1:28" ht="20.25" customHeight="1">
      <c r="A30" s="20" t="s">
        <v>61</v>
      </c>
      <c r="B30" s="38">
        <v>0</v>
      </c>
      <c r="C30" s="38">
        <v>0</v>
      </c>
      <c r="D30" s="38">
        <v>750</v>
      </c>
      <c r="E30" s="38">
        <v>0</v>
      </c>
      <c r="F30" s="38">
        <v>0</v>
      </c>
      <c r="G30" s="19"/>
      <c r="H30" s="19"/>
      <c r="I30" s="19"/>
      <c r="J30" s="19"/>
      <c r="K30" s="19"/>
      <c r="L30" s="19"/>
      <c r="M30" s="19"/>
      <c r="N30" s="19"/>
      <c r="O30" s="19"/>
      <c r="P30" s="19"/>
      <c r="Q30" s="19"/>
      <c r="R30" s="19"/>
      <c r="S30" s="19"/>
      <c r="T30" s="19"/>
      <c r="U30" s="19"/>
      <c r="V30" s="19"/>
      <c r="W30" s="19"/>
      <c r="X30" s="19"/>
      <c r="Y30" s="19"/>
      <c r="Z30" s="2"/>
      <c r="AA30" s="2"/>
      <c r="AB30" s="2"/>
    </row>
    <row r="31" spans="1:28" ht="20.25" customHeight="1">
      <c r="A31" s="11" t="s">
        <v>62</v>
      </c>
      <c r="B31" s="2"/>
      <c r="C31" s="2"/>
      <c r="D31" s="2"/>
      <c r="E31" s="2"/>
      <c r="F31" s="2"/>
      <c r="G31" s="2"/>
      <c r="H31" s="19"/>
      <c r="I31" s="19"/>
      <c r="J31" s="19"/>
      <c r="K31" s="19"/>
      <c r="L31" s="19"/>
      <c r="M31" s="19"/>
      <c r="N31" s="19"/>
      <c r="O31" s="19"/>
      <c r="P31" s="19"/>
      <c r="Q31" s="19"/>
      <c r="R31" s="19"/>
      <c r="S31" s="19"/>
      <c r="T31" s="19"/>
      <c r="U31" s="19"/>
      <c r="V31" s="19"/>
      <c r="W31" s="19"/>
      <c r="X31" s="19"/>
      <c r="Y31" s="19"/>
      <c r="Z31" s="2"/>
      <c r="AA31" s="2"/>
      <c r="AB31" s="2"/>
    </row>
    <row r="32" spans="1:28" ht="20.25" customHeight="1">
      <c r="A32" s="487" t="s">
        <v>63</v>
      </c>
      <c r="B32" s="487"/>
      <c r="C32" s="487"/>
      <c r="D32" s="488" t="s">
        <v>64</v>
      </c>
      <c r="E32" s="488"/>
      <c r="F32" s="488"/>
      <c r="G32" s="487" t="s">
        <v>65</v>
      </c>
      <c r="H32" s="487"/>
      <c r="I32" s="487"/>
      <c r="J32" s="489" t="s">
        <v>66</v>
      </c>
      <c r="K32" s="489"/>
      <c r="L32" s="489"/>
      <c r="M32" s="490" t="s">
        <v>67</v>
      </c>
      <c r="N32" s="490"/>
      <c r="O32" s="19"/>
      <c r="P32" s="19"/>
      <c r="Q32" s="19"/>
      <c r="R32" s="19"/>
      <c r="S32" s="19"/>
      <c r="T32" s="19"/>
      <c r="U32" s="19"/>
      <c r="V32" s="19"/>
      <c r="W32" s="19"/>
      <c r="X32" s="19"/>
      <c r="Y32" s="19"/>
      <c r="Z32" s="2"/>
      <c r="AA32" s="2"/>
      <c r="AB32" s="2"/>
    </row>
    <row r="33" spans="1:28" ht="20.25" customHeight="1">
      <c r="A33" s="21" t="s">
        <v>68</v>
      </c>
      <c r="B33" s="21" t="s">
        <v>69</v>
      </c>
      <c r="C33" s="21" t="s">
        <v>70</v>
      </c>
      <c r="D33" s="21" t="s">
        <v>71</v>
      </c>
      <c r="E33" s="21" t="s">
        <v>69</v>
      </c>
      <c r="F33" s="21" t="s">
        <v>70</v>
      </c>
      <c r="G33" s="22" t="s">
        <v>72</v>
      </c>
      <c r="H33" s="21" t="s">
        <v>69</v>
      </c>
      <c r="I33" s="21" t="s">
        <v>70</v>
      </c>
      <c r="J33" s="23" t="s">
        <v>71</v>
      </c>
      <c r="K33" s="21" t="s">
        <v>69</v>
      </c>
      <c r="L33" s="21" t="s">
        <v>70</v>
      </c>
      <c r="M33" s="21" t="s">
        <v>69</v>
      </c>
      <c r="N33" s="21" t="s">
        <v>70</v>
      </c>
      <c r="O33" s="19"/>
      <c r="P33" s="19"/>
      <c r="Q33" s="19"/>
      <c r="R33" s="19"/>
      <c r="S33" s="19"/>
      <c r="T33" s="19"/>
      <c r="U33" s="19"/>
      <c r="V33" s="19"/>
      <c r="W33" s="19"/>
      <c r="X33" s="19"/>
      <c r="Y33" s="19"/>
      <c r="Z33" s="2"/>
      <c r="AA33" s="2"/>
      <c r="AB33" s="2"/>
    </row>
    <row r="34" spans="1:28" ht="20.25" customHeight="1">
      <c r="A34" s="27">
        <v>212</v>
      </c>
      <c r="B34" s="27">
        <v>2120</v>
      </c>
      <c r="C34" s="27">
        <v>10</v>
      </c>
      <c r="D34" s="27">
        <v>3</v>
      </c>
      <c r="E34" s="27">
        <v>350</v>
      </c>
      <c r="F34" s="27">
        <v>35</v>
      </c>
      <c r="G34" s="27">
        <v>1</v>
      </c>
      <c r="H34" s="164">
        <v>10</v>
      </c>
      <c r="I34" s="164">
        <v>2</v>
      </c>
      <c r="J34" s="164">
        <v>1</v>
      </c>
      <c r="K34" s="164">
        <v>0</v>
      </c>
      <c r="L34" s="164">
        <v>0</v>
      </c>
      <c r="M34" s="164">
        <v>2470</v>
      </c>
      <c r="N34" s="164">
        <v>0</v>
      </c>
      <c r="O34" s="19"/>
      <c r="P34" s="19"/>
      <c r="Q34" s="19"/>
      <c r="R34" s="19"/>
      <c r="S34" s="19"/>
      <c r="T34" s="19"/>
      <c r="U34" s="19"/>
      <c r="V34" s="19"/>
      <c r="W34" s="19"/>
      <c r="X34" s="19"/>
      <c r="Y34" s="19"/>
      <c r="Z34" s="2"/>
      <c r="AA34" s="2"/>
      <c r="AB34" s="2"/>
    </row>
    <row r="35" spans="1:28" ht="20.25" customHeight="1">
      <c r="A35" s="11" t="s">
        <v>73</v>
      </c>
      <c r="B35" s="19"/>
      <c r="C35" s="19"/>
      <c r="D35" s="19"/>
      <c r="E35" s="19"/>
      <c r="F35" s="19"/>
      <c r="G35" s="19"/>
      <c r="H35" s="19"/>
      <c r="I35" s="19"/>
      <c r="J35" s="19"/>
      <c r="K35" s="19"/>
      <c r="L35" s="19"/>
      <c r="M35" s="19"/>
      <c r="N35" s="19"/>
      <c r="O35" s="19"/>
      <c r="P35" s="19"/>
      <c r="Q35" s="19"/>
      <c r="R35" s="19"/>
      <c r="S35" s="19"/>
      <c r="T35" s="19"/>
      <c r="U35" s="19"/>
      <c r="V35" s="19"/>
      <c r="W35" s="19"/>
      <c r="X35" s="19"/>
      <c r="Y35" s="19"/>
      <c r="Z35" s="2"/>
      <c r="AA35" s="2"/>
      <c r="AB35" s="2"/>
    </row>
    <row r="36" spans="1:28" ht="20.25" customHeight="1">
      <c r="A36" s="26" t="s">
        <v>74</v>
      </c>
      <c r="B36" s="26" t="s">
        <v>75</v>
      </c>
      <c r="C36" s="26" t="s">
        <v>76</v>
      </c>
      <c r="D36" s="26" t="s">
        <v>77</v>
      </c>
      <c r="E36" s="26" t="s">
        <v>78</v>
      </c>
      <c r="F36" s="26" t="s">
        <v>79</v>
      </c>
      <c r="G36" s="26" t="s">
        <v>80</v>
      </c>
      <c r="H36" s="19"/>
      <c r="I36" s="19"/>
      <c r="J36" s="19"/>
      <c r="K36" s="19"/>
      <c r="L36" s="19"/>
      <c r="M36" s="19"/>
      <c r="N36" s="19"/>
      <c r="O36" s="19"/>
      <c r="P36" s="19"/>
      <c r="Q36" s="19"/>
      <c r="R36" s="19"/>
      <c r="S36" s="19"/>
      <c r="T36" s="19"/>
      <c r="U36" s="19"/>
      <c r="V36" s="19"/>
      <c r="W36" s="19"/>
      <c r="X36" s="19"/>
      <c r="Y36" s="19"/>
      <c r="Z36" s="2"/>
      <c r="AA36" s="2"/>
      <c r="AB36" s="2"/>
    </row>
    <row r="37" spans="1:28" ht="20.25" customHeight="1">
      <c r="A37" s="26" t="s">
        <v>52</v>
      </c>
      <c r="B37" s="321">
        <v>2000</v>
      </c>
      <c r="C37" s="27">
        <v>20</v>
      </c>
      <c r="D37" s="27">
        <v>10</v>
      </c>
      <c r="E37" s="27">
        <v>5</v>
      </c>
      <c r="F37" s="27">
        <v>4</v>
      </c>
      <c r="G37" s="27">
        <v>1</v>
      </c>
      <c r="H37" s="19"/>
      <c r="I37" s="19"/>
      <c r="J37" s="19"/>
      <c r="K37" s="19"/>
      <c r="L37" s="19"/>
      <c r="M37" s="19"/>
      <c r="N37" s="19"/>
      <c r="O37" s="19"/>
      <c r="P37" s="19"/>
      <c r="Q37" s="19"/>
      <c r="R37" s="19"/>
      <c r="S37" s="19"/>
      <c r="T37" s="19"/>
      <c r="U37" s="19"/>
      <c r="V37" s="19"/>
      <c r="W37" s="19"/>
      <c r="X37" s="19"/>
      <c r="Y37" s="19"/>
      <c r="Z37" s="2"/>
      <c r="AA37" s="2"/>
      <c r="AB37" s="2"/>
    </row>
    <row r="38" spans="1:28" ht="20.25" customHeight="1">
      <c r="A38" s="26" t="s">
        <v>53</v>
      </c>
      <c r="B38" s="27">
        <v>1400</v>
      </c>
      <c r="C38" s="27">
        <v>80</v>
      </c>
      <c r="D38" s="27">
        <v>70</v>
      </c>
      <c r="E38" s="27">
        <v>100</v>
      </c>
      <c r="F38" s="27">
        <v>300</v>
      </c>
      <c r="G38" s="27">
        <v>0.8</v>
      </c>
      <c r="H38" s="19"/>
      <c r="I38" s="19"/>
      <c r="J38" s="19"/>
      <c r="K38" s="19"/>
      <c r="L38" s="19"/>
      <c r="M38" s="19"/>
      <c r="N38" s="19"/>
      <c r="O38" s="19"/>
      <c r="P38" s="19"/>
      <c r="Q38" s="19"/>
      <c r="R38" s="19"/>
      <c r="S38" s="19"/>
      <c r="T38" s="19"/>
      <c r="U38" s="19"/>
      <c r="V38" s="19"/>
      <c r="W38" s="19"/>
      <c r="X38" s="19"/>
      <c r="Y38" s="19"/>
      <c r="Z38" s="2"/>
      <c r="AA38" s="2"/>
      <c r="AB38" s="2"/>
    </row>
    <row r="39" spans="1:28" ht="20.25" customHeight="1">
      <c r="A39" s="11" t="s">
        <v>81</v>
      </c>
      <c r="B39" s="28"/>
      <c r="C39" s="28"/>
      <c r="D39" s="28"/>
      <c r="E39" s="28"/>
      <c r="F39" s="28"/>
      <c r="G39" s="28"/>
      <c r="H39" s="28"/>
      <c r="I39" s="28"/>
      <c r="J39" s="28"/>
      <c r="K39" s="28"/>
      <c r="L39" s="28"/>
      <c r="M39" s="28"/>
      <c r="N39" s="28"/>
      <c r="O39" s="29"/>
      <c r="P39" s="30"/>
      <c r="Q39" s="30"/>
      <c r="R39" s="2"/>
      <c r="S39" s="31"/>
      <c r="T39" s="31"/>
      <c r="U39" s="31"/>
      <c r="V39" s="31"/>
      <c r="W39" s="31"/>
      <c r="X39" s="31"/>
      <c r="Y39" s="31"/>
      <c r="Z39" s="31"/>
      <c r="AA39" s="31"/>
      <c r="AB39" s="31"/>
    </row>
    <row r="40" spans="1:28" ht="20.25" customHeight="1">
      <c r="A40" s="14" t="s">
        <v>82</v>
      </c>
      <c r="B40" s="14" t="s">
        <v>83</v>
      </c>
      <c r="C40" s="14" t="s">
        <v>84</v>
      </c>
      <c r="D40" s="14" t="s">
        <v>85</v>
      </c>
      <c r="E40" s="14" t="s">
        <v>86</v>
      </c>
      <c r="F40" s="14" t="s">
        <v>87</v>
      </c>
      <c r="G40" s="14" t="s">
        <v>88</v>
      </c>
      <c r="H40" s="14" t="s">
        <v>89</v>
      </c>
      <c r="I40" s="14" t="s">
        <v>90</v>
      </c>
      <c r="J40" s="14" t="s">
        <v>91</v>
      </c>
      <c r="K40" s="14" t="s">
        <v>92</v>
      </c>
      <c r="L40" s="14" t="s">
        <v>93</v>
      </c>
      <c r="M40" s="14" t="s">
        <v>94</v>
      </c>
      <c r="N40" s="32" t="s">
        <v>95</v>
      </c>
      <c r="O40" s="2"/>
      <c r="P40" s="2"/>
      <c r="Q40" s="2"/>
      <c r="R40" s="2"/>
      <c r="S40" s="2"/>
      <c r="T40" s="2"/>
      <c r="U40" s="2"/>
      <c r="V40" s="2"/>
      <c r="W40" s="2"/>
      <c r="X40" s="2"/>
      <c r="Y40" s="2"/>
      <c r="Z40" s="2"/>
      <c r="AA40" s="2"/>
      <c r="AB40" s="2"/>
    </row>
    <row r="41" spans="1:28" ht="20.25" customHeight="1">
      <c r="A41" s="20" t="s">
        <v>96</v>
      </c>
      <c r="B41" s="27">
        <v>0</v>
      </c>
      <c r="C41" s="27">
        <v>1</v>
      </c>
      <c r="D41" s="27">
        <v>0</v>
      </c>
      <c r="E41" s="27">
        <v>1</v>
      </c>
      <c r="F41" s="27">
        <v>0</v>
      </c>
      <c r="G41" s="27">
        <v>0</v>
      </c>
      <c r="H41" s="27">
        <v>0</v>
      </c>
      <c r="I41" s="27">
        <v>1</v>
      </c>
      <c r="J41" s="27">
        <v>1</v>
      </c>
      <c r="K41" s="27">
        <v>1</v>
      </c>
      <c r="L41" s="27">
        <v>1</v>
      </c>
      <c r="M41" s="164">
        <v>1</v>
      </c>
      <c r="N41" s="164">
        <v>0</v>
      </c>
      <c r="O41" s="34"/>
      <c r="P41" s="34"/>
      <c r="Q41" s="34"/>
      <c r="R41" s="34"/>
      <c r="S41" s="34"/>
      <c r="T41" s="2"/>
      <c r="U41" s="2"/>
      <c r="V41" s="2"/>
      <c r="W41" s="2"/>
      <c r="X41" s="2"/>
      <c r="Y41" s="2"/>
      <c r="Z41" s="2"/>
      <c r="AA41" s="2"/>
      <c r="AB41" s="2"/>
    </row>
    <row r="42" spans="1:28" ht="20.25" customHeight="1">
      <c r="A42" s="20" t="s">
        <v>97</v>
      </c>
      <c r="B42" s="27">
        <v>0</v>
      </c>
      <c r="C42" s="27">
        <v>1</v>
      </c>
      <c r="D42" s="27">
        <v>0</v>
      </c>
      <c r="E42" s="27">
        <v>3</v>
      </c>
      <c r="F42" s="27">
        <v>0</v>
      </c>
      <c r="G42" s="27">
        <v>0</v>
      </c>
      <c r="H42" s="27">
        <v>0</v>
      </c>
      <c r="I42" s="27">
        <v>15</v>
      </c>
      <c r="J42" s="27">
        <v>1</v>
      </c>
      <c r="K42" s="164">
        <v>2</v>
      </c>
      <c r="L42" s="164">
        <v>10</v>
      </c>
      <c r="M42" s="164">
        <v>10</v>
      </c>
      <c r="N42" s="164">
        <v>0</v>
      </c>
      <c r="O42" s="34"/>
      <c r="P42" s="34"/>
      <c r="Q42" s="34"/>
      <c r="R42" s="34"/>
      <c r="S42" s="34"/>
      <c r="T42" s="2"/>
      <c r="U42" s="2"/>
      <c r="V42" s="2"/>
      <c r="W42" s="2"/>
      <c r="X42" s="2"/>
      <c r="Y42" s="2"/>
      <c r="Z42" s="2"/>
      <c r="AA42" s="2"/>
      <c r="AB42" s="2"/>
    </row>
    <row r="43" spans="1:28" ht="20.25" customHeight="1">
      <c r="A43" s="11" t="s">
        <v>98</v>
      </c>
      <c r="B43" s="34"/>
      <c r="C43" s="34"/>
      <c r="D43" s="34"/>
      <c r="E43" s="34">
        <v>5</v>
      </c>
      <c r="F43" s="34"/>
      <c r="G43" s="34"/>
      <c r="H43" s="34"/>
      <c r="I43" s="34">
        <v>20</v>
      </c>
      <c r="J43" s="34">
        <v>1</v>
      </c>
      <c r="K43" s="34">
        <v>1</v>
      </c>
      <c r="L43" s="34">
        <v>6</v>
      </c>
      <c r="M43" s="34">
        <v>1</v>
      </c>
      <c r="N43" s="34"/>
      <c r="O43" s="34"/>
      <c r="P43" s="34"/>
      <c r="Q43" s="34"/>
      <c r="R43" s="34"/>
      <c r="S43" s="34"/>
      <c r="T43" s="2"/>
      <c r="U43" s="2"/>
      <c r="V43" s="2"/>
      <c r="W43" s="2"/>
      <c r="X43" s="2"/>
      <c r="Y43" s="2"/>
      <c r="Z43" s="2"/>
      <c r="AA43" s="2"/>
      <c r="AB43" s="2"/>
    </row>
    <row r="44" spans="1:28" ht="20.25" customHeight="1">
      <c r="A44" s="20" t="s">
        <v>99</v>
      </c>
      <c r="B44" s="20" t="s">
        <v>100</v>
      </c>
      <c r="C44" s="20" t="s">
        <v>101</v>
      </c>
      <c r="D44" s="20" t="s">
        <v>102</v>
      </c>
      <c r="E44" s="20" t="s">
        <v>103</v>
      </c>
      <c r="F44" s="20" t="s">
        <v>104</v>
      </c>
      <c r="G44" s="20" t="s">
        <v>105</v>
      </c>
      <c r="H44" s="20" t="s">
        <v>106</v>
      </c>
      <c r="I44" s="20" t="s">
        <v>107</v>
      </c>
      <c r="J44" s="20" t="s">
        <v>108</v>
      </c>
      <c r="K44" s="20" t="s">
        <v>109</v>
      </c>
      <c r="L44" s="20" t="s">
        <v>110</v>
      </c>
      <c r="M44" s="20" t="s">
        <v>111</v>
      </c>
      <c r="N44" s="35" t="s">
        <v>112</v>
      </c>
      <c r="O44" s="20" t="s">
        <v>113</v>
      </c>
      <c r="P44" s="20" t="s">
        <v>114</v>
      </c>
      <c r="Q44" s="20" t="s">
        <v>115</v>
      </c>
      <c r="R44" s="20" t="s">
        <v>116</v>
      </c>
      <c r="S44" s="20" t="s">
        <v>117</v>
      </c>
      <c r="T44" s="20" t="s">
        <v>118</v>
      </c>
      <c r="U44" s="20" t="s">
        <v>119</v>
      </c>
      <c r="V44" s="20" t="s">
        <v>120</v>
      </c>
      <c r="W44" s="20" t="s">
        <v>121</v>
      </c>
      <c r="X44" s="2"/>
      <c r="Y44" s="2"/>
      <c r="Z44" s="2"/>
      <c r="AA44" s="2"/>
      <c r="AB44" s="2"/>
    </row>
    <row r="45" spans="1:28" ht="20.25" customHeight="1">
      <c r="A45" s="20" t="s">
        <v>96</v>
      </c>
      <c r="B45" s="27">
        <v>266</v>
      </c>
      <c r="C45" s="27">
        <v>3</v>
      </c>
      <c r="D45" s="27">
        <v>0</v>
      </c>
      <c r="E45" s="27">
        <v>1</v>
      </c>
      <c r="F45" s="27">
        <v>1</v>
      </c>
      <c r="G45" s="27">
        <v>2</v>
      </c>
      <c r="H45" s="27">
        <v>0</v>
      </c>
      <c r="I45" s="27">
        <v>0</v>
      </c>
      <c r="J45" s="27">
        <v>5</v>
      </c>
      <c r="K45" s="27">
        <v>0</v>
      </c>
      <c r="L45" s="27">
        <v>3</v>
      </c>
      <c r="M45" s="27">
        <v>1</v>
      </c>
      <c r="N45" s="27">
        <v>133</v>
      </c>
      <c r="O45" s="164">
        <v>500</v>
      </c>
      <c r="P45" s="164">
        <v>70</v>
      </c>
      <c r="Q45" s="164">
        <v>90</v>
      </c>
      <c r="R45" s="164">
        <v>1</v>
      </c>
      <c r="S45" s="164">
        <v>0</v>
      </c>
      <c r="T45" s="164">
        <v>0</v>
      </c>
      <c r="U45" s="164">
        <v>5</v>
      </c>
      <c r="V45" s="164">
        <v>0</v>
      </c>
      <c r="W45" s="164">
        <v>0</v>
      </c>
      <c r="X45" s="2"/>
      <c r="Y45" s="2"/>
      <c r="Z45" s="2"/>
      <c r="AA45" s="2"/>
      <c r="AB45" s="2"/>
    </row>
    <row r="46" spans="1:28" ht="20.25" customHeight="1">
      <c r="A46" s="11" t="s">
        <v>122</v>
      </c>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20.25" customHeight="1">
      <c r="A47" s="20" t="s">
        <v>123</v>
      </c>
      <c r="B47" s="20" t="s">
        <v>124</v>
      </c>
      <c r="C47" s="20" t="s">
        <v>125</v>
      </c>
      <c r="D47" s="20" t="s">
        <v>126</v>
      </c>
      <c r="E47" s="20" t="s">
        <v>127</v>
      </c>
      <c r="F47" s="20" t="s">
        <v>128</v>
      </c>
      <c r="G47" s="20" t="s">
        <v>129</v>
      </c>
      <c r="H47" s="20" t="s">
        <v>130</v>
      </c>
      <c r="I47" s="2"/>
      <c r="J47" s="2"/>
      <c r="K47" s="2"/>
      <c r="L47" s="2"/>
      <c r="M47" s="2"/>
      <c r="N47" s="2"/>
      <c r="O47" s="2"/>
      <c r="P47" s="2"/>
      <c r="Q47" s="2"/>
      <c r="R47" s="2"/>
      <c r="S47" s="2"/>
      <c r="T47" s="2"/>
      <c r="U47" s="2"/>
      <c r="V47" s="2"/>
      <c r="W47" s="2"/>
      <c r="X47" s="2"/>
      <c r="Y47" s="2"/>
      <c r="Z47" s="2"/>
      <c r="AA47" s="2"/>
      <c r="AB47" s="2"/>
    </row>
    <row r="48" spans="1:28" ht="20.25" customHeight="1">
      <c r="A48" s="20" t="s">
        <v>131</v>
      </c>
      <c r="B48" s="41">
        <v>470</v>
      </c>
      <c r="C48" s="41">
        <v>0</v>
      </c>
      <c r="D48" s="41">
        <v>0</v>
      </c>
      <c r="E48" s="41">
        <v>80</v>
      </c>
      <c r="F48" s="41">
        <v>0</v>
      </c>
      <c r="G48" s="41">
        <v>180</v>
      </c>
      <c r="H48" s="41">
        <v>0</v>
      </c>
      <c r="I48" s="2"/>
      <c r="J48" s="2"/>
      <c r="K48" s="2"/>
      <c r="L48" s="2"/>
      <c r="M48" s="2"/>
      <c r="N48" s="2"/>
      <c r="O48" s="2"/>
      <c r="P48" s="2"/>
      <c r="Q48" s="2"/>
      <c r="R48" s="2"/>
      <c r="S48" s="2"/>
      <c r="T48" s="2"/>
      <c r="U48" s="2"/>
      <c r="V48" s="2"/>
      <c r="W48" s="2"/>
      <c r="X48" s="2"/>
      <c r="Y48" s="2"/>
      <c r="Z48" s="2"/>
      <c r="AA48" s="2"/>
      <c r="AB48" s="2"/>
    </row>
    <row r="49" spans="1:12" ht="20.25" customHeight="1">
      <c r="A49" s="11" t="s">
        <v>132</v>
      </c>
      <c r="B49" s="2"/>
      <c r="C49" s="2"/>
      <c r="D49" s="2"/>
      <c r="E49" s="2"/>
      <c r="F49" s="2"/>
      <c r="G49" s="2"/>
      <c r="H49" s="2"/>
      <c r="I49" s="2"/>
      <c r="J49" s="2"/>
      <c r="K49" s="2"/>
      <c r="L49" s="2"/>
    </row>
    <row r="50" spans="1:12" ht="20.25" customHeight="1">
      <c r="A50" s="480" t="s">
        <v>133</v>
      </c>
      <c r="B50" s="482" t="s">
        <v>134</v>
      </c>
      <c r="C50" s="482"/>
      <c r="D50" s="482"/>
      <c r="E50" s="482"/>
      <c r="F50" s="482" t="s">
        <v>135</v>
      </c>
      <c r="G50" s="482"/>
      <c r="H50" s="482"/>
      <c r="I50" s="482"/>
      <c r="J50" s="482" t="s">
        <v>136</v>
      </c>
      <c r="K50" s="482"/>
      <c r="L50" s="482"/>
    </row>
    <row r="51" spans="1:12" ht="20.25" customHeight="1">
      <c r="A51" s="480"/>
      <c r="B51" s="26" t="s">
        <v>137</v>
      </c>
      <c r="C51" s="26" t="s">
        <v>138</v>
      </c>
      <c r="D51" s="26" t="s">
        <v>139</v>
      </c>
      <c r="E51" s="26" t="s">
        <v>140</v>
      </c>
      <c r="F51" s="26" t="s">
        <v>141</v>
      </c>
      <c r="G51" s="26" t="s">
        <v>142</v>
      </c>
      <c r="H51" s="26" t="s">
        <v>143</v>
      </c>
      <c r="I51" s="26" t="s">
        <v>144</v>
      </c>
      <c r="J51" s="26" t="s">
        <v>145</v>
      </c>
      <c r="K51" s="26" t="s">
        <v>146</v>
      </c>
      <c r="L51" s="26" t="s">
        <v>147</v>
      </c>
    </row>
    <row r="52" spans="1:12" ht="20.25" customHeight="1">
      <c r="A52" s="26" t="s">
        <v>131</v>
      </c>
      <c r="B52" s="27">
        <v>0</v>
      </c>
      <c r="C52" s="27">
        <v>98</v>
      </c>
      <c r="D52" s="27">
        <v>168</v>
      </c>
      <c r="E52" s="27">
        <v>393</v>
      </c>
      <c r="F52" s="27">
        <v>0</v>
      </c>
      <c r="G52" s="27">
        <v>498</v>
      </c>
      <c r="H52" s="27">
        <v>161</v>
      </c>
      <c r="I52" s="27">
        <v>0</v>
      </c>
      <c r="J52" s="27">
        <v>659</v>
      </c>
      <c r="K52" s="27">
        <v>0</v>
      </c>
      <c r="L52" s="27">
        <v>0</v>
      </c>
    </row>
    <row r="53" spans="1:12" ht="20.25" customHeight="1">
      <c r="A53" s="11" t="s">
        <v>148</v>
      </c>
      <c r="B53" s="2"/>
      <c r="C53" s="2"/>
      <c r="D53" s="2"/>
      <c r="E53" s="2"/>
      <c r="F53" s="2"/>
      <c r="G53" s="2"/>
      <c r="H53" s="2"/>
      <c r="I53" s="2"/>
      <c r="J53" s="2"/>
      <c r="K53" s="2"/>
      <c r="L53" s="2"/>
    </row>
    <row r="54" spans="1:12" ht="20.25" customHeight="1">
      <c r="A54" s="483" t="s">
        <v>149</v>
      </c>
      <c r="B54" s="485" t="s">
        <v>150</v>
      </c>
      <c r="C54" s="486"/>
      <c r="D54" s="485" t="s">
        <v>151</v>
      </c>
      <c r="E54" s="486"/>
      <c r="F54" s="485" t="s">
        <v>152</v>
      </c>
      <c r="G54" s="486"/>
      <c r="H54" s="2"/>
      <c r="I54" s="2"/>
      <c r="J54" s="2"/>
      <c r="K54" s="2"/>
      <c r="L54" s="2"/>
    </row>
    <row r="55" spans="1:12" ht="20.25" customHeight="1">
      <c r="A55" s="484"/>
      <c r="B55" s="26" t="s">
        <v>153</v>
      </c>
      <c r="C55" s="26" t="s">
        <v>154</v>
      </c>
      <c r="D55" s="26" t="s">
        <v>153</v>
      </c>
      <c r="E55" s="26" t="s">
        <v>154</v>
      </c>
      <c r="F55" s="26" t="s">
        <v>153</v>
      </c>
      <c r="G55" s="26" t="s">
        <v>154</v>
      </c>
      <c r="H55" s="2"/>
      <c r="I55" s="2"/>
      <c r="J55" s="2"/>
      <c r="K55" s="2"/>
      <c r="L55" s="2"/>
    </row>
    <row r="56" spans="1:12" ht="20.25" customHeight="1">
      <c r="A56" s="38">
        <v>1</v>
      </c>
      <c r="B56" s="38" t="s">
        <v>155</v>
      </c>
      <c r="C56" s="38" t="s">
        <v>156</v>
      </c>
      <c r="D56" s="38" t="s">
        <v>157</v>
      </c>
      <c r="E56" s="38" t="s">
        <v>158</v>
      </c>
      <c r="F56" s="38" t="s">
        <v>159</v>
      </c>
      <c r="G56" s="38" t="s">
        <v>160</v>
      </c>
      <c r="H56" s="2"/>
      <c r="I56" s="2"/>
      <c r="J56" s="2"/>
      <c r="K56" s="2"/>
      <c r="L56" s="2"/>
    </row>
    <row r="57" spans="1:12" ht="20.25" customHeight="1">
      <c r="A57" s="38">
        <v>2</v>
      </c>
      <c r="B57" s="38" t="s">
        <v>161</v>
      </c>
      <c r="C57" s="38" t="s">
        <v>162</v>
      </c>
      <c r="D57" s="38" t="s">
        <v>163</v>
      </c>
      <c r="E57" s="38" t="s">
        <v>164</v>
      </c>
      <c r="F57" s="38" t="s">
        <v>165</v>
      </c>
      <c r="G57" s="38" t="s">
        <v>166</v>
      </c>
      <c r="H57" s="2"/>
      <c r="I57" s="2"/>
      <c r="J57" s="2"/>
      <c r="K57" s="2"/>
      <c r="L57" s="2"/>
    </row>
    <row r="58" spans="1:12" ht="20.25" customHeight="1">
      <c r="A58" s="38">
        <v>3</v>
      </c>
      <c r="B58" s="38" t="s">
        <v>167</v>
      </c>
      <c r="C58" s="38" t="s">
        <v>168</v>
      </c>
      <c r="D58" s="38" t="s">
        <v>169</v>
      </c>
      <c r="E58" s="38" t="s">
        <v>170</v>
      </c>
      <c r="F58" s="38" t="s">
        <v>171</v>
      </c>
      <c r="G58" s="38" t="s">
        <v>172</v>
      </c>
      <c r="H58" s="2"/>
      <c r="I58" s="2"/>
      <c r="J58" s="2"/>
      <c r="K58" s="2"/>
      <c r="L58" s="2"/>
    </row>
    <row r="59" spans="1:12" ht="20.25" customHeight="1">
      <c r="A59" s="38">
        <v>4</v>
      </c>
      <c r="B59" s="38" t="s">
        <v>173</v>
      </c>
      <c r="C59" s="38" t="s">
        <v>174</v>
      </c>
      <c r="D59" s="38" t="s">
        <v>175</v>
      </c>
      <c r="E59" s="38" t="s">
        <v>176</v>
      </c>
      <c r="F59" s="38" t="s">
        <v>177</v>
      </c>
      <c r="G59" s="38" t="s">
        <v>178</v>
      </c>
      <c r="H59" s="2"/>
      <c r="I59" s="2"/>
      <c r="J59" s="2"/>
      <c r="K59" s="2"/>
      <c r="L59" s="2"/>
    </row>
    <row r="60" spans="1:12" ht="20.25" customHeight="1">
      <c r="A60" s="38">
        <v>5</v>
      </c>
      <c r="B60" s="38" t="s">
        <v>179</v>
      </c>
      <c r="C60" s="38" t="s">
        <v>180</v>
      </c>
      <c r="D60" s="38" t="s">
        <v>181</v>
      </c>
      <c r="E60" s="38" t="s">
        <v>182</v>
      </c>
      <c r="F60" s="38" t="s">
        <v>183</v>
      </c>
      <c r="G60" s="38" t="s">
        <v>184</v>
      </c>
      <c r="H60" s="2"/>
      <c r="I60" s="2"/>
      <c r="J60" s="2"/>
      <c r="K60" s="2"/>
      <c r="L60" s="2"/>
    </row>
    <row r="61" spans="1:12" ht="20.25" customHeight="1">
      <c r="A61" s="38">
        <v>6</v>
      </c>
      <c r="B61" s="38"/>
      <c r="C61" s="38" t="s">
        <v>185</v>
      </c>
      <c r="D61" s="38" t="s">
        <v>186</v>
      </c>
      <c r="E61" s="38" t="s">
        <v>187</v>
      </c>
      <c r="F61" s="38" t="s">
        <v>172</v>
      </c>
      <c r="G61" s="38" t="s">
        <v>188</v>
      </c>
      <c r="H61" s="2"/>
      <c r="I61" s="2"/>
      <c r="J61" s="2"/>
      <c r="K61" s="2"/>
      <c r="L61" s="2"/>
    </row>
    <row r="62" spans="1:12" ht="20.25" customHeight="1">
      <c r="A62" s="38">
        <v>7</v>
      </c>
      <c r="B62" s="38"/>
      <c r="C62" s="38" t="s">
        <v>189</v>
      </c>
      <c r="D62" s="38"/>
      <c r="E62" s="38"/>
      <c r="F62" s="38" t="s">
        <v>178</v>
      </c>
      <c r="G62" s="38" t="s">
        <v>190</v>
      </c>
      <c r="H62" s="2"/>
      <c r="I62" s="2"/>
      <c r="J62" s="2"/>
      <c r="K62" s="2"/>
      <c r="L62" s="2"/>
    </row>
    <row r="63" spans="1:12" ht="20.25" customHeight="1">
      <c r="A63" s="38">
        <v>8</v>
      </c>
      <c r="B63" s="38"/>
      <c r="C63" s="38" t="s">
        <v>191</v>
      </c>
      <c r="D63" s="38"/>
      <c r="E63" s="38"/>
      <c r="F63" s="38" t="s">
        <v>192</v>
      </c>
      <c r="G63" s="38" t="s">
        <v>193</v>
      </c>
      <c r="H63" s="2"/>
      <c r="I63" s="2"/>
      <c r="J63" s="2"/>
      <c r="K63" s="2"/>
      <c r="L63" s="2"/>
    </row>
    <row r="64" spans="1:12" ht="20.25" customHeight="1">
      <c r="A64" s="38">
        <v>9</v>
      </c>
      <c r="B64" s="38"/>
      <c r="C64" s="38" t="s">
        <v>194</v>
      </c>
      <c r="D64" s="38"/>
      <c r="E64" s="38"/>
      <c r="F64" s="38" t="s">
        <v>195</v>
      </c>
      <c r="G64" s="38" t="s">
        <v>196</v>
      </c>
      <c r="H64" s="2"/>
      <c r="I64" s="2"/>
      <c r="J64" s="2"/>
      <c r="K64" s="2"/>
      <c r="L64" s="2"/>
    </row>
    <row r="65" spans="1:7" ht="20.25" customHeight="1">
      <c r="A65" s="38">
        <v>10</v>
      </c>
      <c r="B65" s="38"/>
      <c r="C65" s="38"/>
      <c r="D65" s="38"/>
      <c r="E65" s="38"/>
      <c r="F65" s="38"/>
      <c r="G65" s="38"/>
    </row>
    <row r="66" spans="1:7" ht="20.25" customHeight="1">
      <c r="A66" s="38">
        <v>11</v>
      </c>
      <c r="B66" s="38"/>
      <c r="C66" s="38"/>
      <c r="D66" s="38"/>
      <c r="E66" s="38"/>
      <c r="F66" s="38"/>
      <c r="G66" s="38"/>
    </row>
    <row r="67" spans="1:7" ht="20.25" customHeight="1">
      <c r="A67" s="38">
        <v>12</v>
      </c>
      <c r="B67" s="38"/>
      <c r="C67" s="38"/>
      <c r="D67" s="38"/>
      <c r="E67" s="38"/>
      <c r="F67" s="38"/>
      <c r="G67" s="38"/>
    </row>
    <row r="68" spans="1:7" ht="20.25" customHeight="1">
      <c r="A68" s="38">
        <v>13</v>
      </c>
      <c r="B68" s="38"/>
      <c r="C68" s="38"/>
      <c r="D68" s="38"/>
      <c r="E68" s="38"/>
      <c r="F68" s="38"/>
      <c r="G68" s="38"/>
    </row>
    <row r="69" spans="1:7" ht="20.25" customHeight="1">
      <c r="A69" s="38">
        <v>14</v>
      </c>
      <c r="B69" s="38"/>
      <c r="C69" s="38"/>
      <c r="D69" s="38"/>
      <c r="E69" s="38"/>
      <c r="F69" s="38"/>
      <c r="G69" s="38"/>
    </row>
    <row r="70" spans="1:7" ht="20.25" customHeight="1">
      <c r="A70" s="38">
        <v>15</v>
      </c>
      <c r="B70" s="38"/>
      <c r="C70" s="38"/>
      <c r="D70" s="38"/>
      <c r="E70" s="38"/>
      <c r="F70" s="38"/>
      <c r="G70" s="38"/>
    </row>
    <row r="71" spans="1:7" ht="20.25" customHeight="1">
      <c r="A71" s="38">
        <v>16</v>
      </c>
      <c r="B71" s="38"/>
      <c r="C71" s="38"/>
      <c r="D71" s="38"/>
      <c r="E71" s="38"/>
      <c r="F71" s="38"/>
      <c r="G71" s="38"/>
    </row>
    <row r="72" spans="1:7" ht="20.25" customHeight="1">
      <c r="A72" s="38">
        <v>17</v>
      </c>
      <c r="B72" s="38"/>
      <c r="C72" s="38"/>
      <c r="D72" s="38"/>
      <c r="E72" s="38"/>
      <c r="F72" s="38"/>
      <c r="G72" s="38"/>
    </row>
    <row r="73" spans="1:7" ht="20.25" customHeight="1">
      <c r="A73" s="38">
        <v>18</v>
      </c>
      <c r="B73" s="38"/>
      <c r="C73" s="38"/>
      <c r="D73" s="38"/>
      <c r="E73" s="38"/>
      <c r="F73" s="38"/>
      <c r="G73" s="38"/>
    </row>
    <row r="74" spans="1:7" ht="20.25" customHeight="1">
      <c r="A74" s="38">
        <v>19</v>
      </c>
      <c r="B74" s="38"/>
      <c r="C74" s="38"/>
      <c r="D74" s="38"/>
      <c r="E74" s="38"/>
      <c r="F74" s="38"/>
      <c r="G74" s="38"/>
    </row>
    <row r="75" spans="1:7" ht="20.25" customHeight="1">
      <c r="A75" s="38">
        <v>20</v>
      </c>
      <c r="B75" s="38"/>
      <c r="C75" s="38"/>
      <c r="D75" s="38"/>
      <c r="E75" s="38"/>
      <c r="F75" s="38"/>
      <c r="G75" s="38"/>
    </row>
    <row r="76" spans="1:7" ht="20.25" customHeight="1">
      <c r="A76" s="38">
        <v>21</v>
      </c>
      <c r="B76" s="38"/>
      <c r="C76" s="38"/>
      <c r="D76" s="38"/>
      <c r="E76" s="38"/>
      <c r="F76" s="38"/>
      <c r="G76" s="38"/>
    </row>
    <row r="77" spans="1:7" ht="20.25" customHeight="1">
      <c r="A77" s="38">
        <v>22</v>
      </c>
      <c r="B77" s="38"/>
      <c r="C77" s="38"/>
      <c r="D77" s="38"/>
      <c r="E77" s="38"/>
      <c r="F77" s="38"/>
      <c r="G77" s="38"/>
    </row>
    <row r="78" spans="1:7" ht="20.25" customHeight="1">
      <c r="A78" s="38">
        <v>23</v>
      </c>
      <c r="B78" s="38"/>
      <c r="C78" s="38"/>
      <c r="D78" s="38"/>
      <c r="E78" s="38"/>
      <c r="F78" s="38"/>
      <c r="G78" s="38"/>
    </row>
    <row r="79" spans="1:7" ht="20.25" customHeight="1">
      <c r="A79" s="38">
        <v>24</v>
      </c>
      <c r="B79" s="38"/>
      <c r="C79" s="38"/>
      <c r="D79" s="38"/>
      <c r="E79" s="38"/>
      <c r="F79" s="38"/>
      <c r="G79" s="38"/>
    </row>
    <row r="80" spans="1:7" ht="20.25" customHeight="1">
      <c r="A80" s="38">
        <v>25</v>
      </c>
      <c r="B80" s="38"/>
      <c r="C80" s="38"/>
      <c r="D80" s="38"/>
      <c r="E80" s="38"/>
      <c r="F80" s="38"/>
      <c r="G80" s="38"/>
    </row>
    <row r="81" spans="1:48" ht="20.25" customHeight="1">
      <c r="A81" s="11" t="s">
        <v>198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20.25" customHeight="1">
      <c r="A82" s="40" t="s">
        <v>149</v>
      </c>
      <c r="B82" s="40" t="s">
        <v>199</v>
      </c>
      <c r="C82" s="40" t="s">
        <v>200</v>
      </c>
      <c r="D82" s="40" t="s">
        <v>201</v>
      </c>
      <c r="E82" s="40" t="s">
        <v>202</v>
      </c>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20.25" customHeight="1">
      <c r="A83" s="38">
        <v>1</v>
      </c>
      <c r="B83" s="41">
        <v>0</v>
      </c>
      <c r="C83" s="41">
        <v>0</v>
      </c>
      <c r="D83" s="41">
        <v>0</v>
      </c>
      <c r="E83" s="41">
        <v>0</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20.25" customHeight="1">
      <c r="A84" s="38">
        <v>2</v>
      </c>
      <c r="B84" s="41"/>
      <c r="C84" s="41"/>
      <c r="D84" s="41"/>
      <c r="E84" s="41"/>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20.25" customHeight="1">
      <c r="A85" s="38">
        <v>3</v>
      </c>
      <c r="B85" s="41"/>
      <c r="C85" s="41"/>
      <c r="D85" s="41"/>
      <c r="E85" s="41"/>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20.25" customHeight="1">
      <c r="A86" s="38">
        <v>4</v>
      </c>
      <c r="B86" s="41"/>
      <c r="C86" s="41"/>
      <c r="D86" s="41"/>
      <c r="E86" s="41"/>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20.25" customHeight="1">
      <c r="A87" s="38">
        <v>5</v>
      </c>
      <c r="B87" s="41"/>
      <c r="C87" s="41"/>
      <c r="D87" s="41"/>
      <c r="E87" s="41"/>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20.25" customHeight="1">
      <c r="A88" s="38">
        <v>6</v>
      </c>
      <c r="B88" s="41"/>
      <c r="C88" s="41"/>
      <c r="D88" s="41"/>
      <c r="E88" s="41"/>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20.25" customHeight="1">
      <c r="A89" s="38">
        <v>7</v>
      </c>
      <c r="B89" s="41"/>
      <c r="C89" s="41"/>
      <c r="D89" s="41"/>
      <c r="E89" s="41"/>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20.25" customHeight="1">
      <c r="A90" s="38">
        <v>8</v>
      </c>
      <c r="B90" s="41"/>
      <c r="C90" s="41"/>
      <c r="D90" s="41"/>
      <c r="E90" s="41"/>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20.25" customHeight="1">
      <c r="A91" s="38">
        <v>9</v>
      </c>
      <c r="B91" s="41"/>
      <c r="C91" s="41"/>
      <c r="D91" s="41"/>
      <c r="E91" s="41"/>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20.25" customHeight="1">
      <c r="A92" s="38">
        <v>10</v>
      </c>
      <c r="B92" s="41"/>
      <c r="C92" s="41"/>
      <c r="D92" s="41"/>
      <c r="E92" s="41"/>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20.25" customHeight="1">
      <c r="A93" s="38">
        <v>11</v>
      </c>
      <c r="B93" s="41"/>
      <c r="C93" s="41"/>
      <c r="D93" s="41"/>
      <c r="E93" s="41"/>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20.25" customHeight="1">
      <c r="A94" s="38">
        <v>12</v>
      </c>
      <c r="B94" s="41"/>
      <c r="C94" s="41"/>
      <c r="D94" s="41"/>
      <c r="E94" s="41"/>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20.25" customHeight="1">
      <c r="A95" s="38">
        <v>13</v>
      </c>
      <c r="B95" s="41"/>
      <c r="C95" s="41"/>
      <c r="D95" s="41"/>
      <c r="E95" s="41"/>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20.25" customHeight="1">
      <c r="A96" s="38">
        <v>14</v>
      </c>
      <c r="B96" s="41"/>
      <c r="C96" s="41"/>
      <c r="D96" s="41"/>
      <c r="E96" s="41"/>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20.25" customHeight="1">
      <c r="A97" s="38">
        <v>15</v>
      </c>
      <c r="B97" s="41"/>
      <c r="C97" s="41"/>
      <c r="D97" s="41"/>
      <c r="E97" s="41"/>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s="320" customFormat="1" ht="20.25" customHeight="1">
      <c r="A98" s="318" t="s">
        <v>632</v>
      </c>
      <c r="B98" s="319"/>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row>
    <row r="99" spans="1:48" ht="20.25" customHeight="1">
      <c r="A99" s="485" t="s">
        <v>206</v>
      </c>
      <c r="B99" s="491"/>
      <c r="C99" s="491"/>
      <c r="D99" s="486"/>
      <c r="E99" s="485" t="s">
        <v>207</v>
      </c>
      <c r="F99" s="491"/>
      <c r="G99" s="491"/>
      <c r="H99" s="48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20.25" customHeight="1">
      <c r="A100" s="14" t="s">
        <v>208</v>
      </c>
      <c r="B100" s="14" t="s">
        <v>209</v>
      </c>
      <c r="C100" s="14" t="s">
        <v>210</v>
      </c>
      <c r="D100" s="14" t="s">
        <v>211</v>
      </c>
      <c r="E100" s="14" t="s">
        <v>212</v>
      </c>
      <c r="F100" s="14" t="s">
        <v>213</v>
      </c>
      <c r="G100" s="14" t="s">
        <v>214</v>
      </c>
      <c r="H100" s="42" t="s">
        <v>215</v>
      </c>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20.25" customHeight="1">
      <c r="A101" s="27">
        <v>2500</v>
      </c>
      <c r="B101" s="27">
        <v>500</v>
      </c>
      <c r="C101" s="27">
        <v>10</v>
      </c>
      <c r="D101" s="27">
        <v>10</v>
      </c>
      <c r="E101" s="27">
        <v>40</v>
      </c>
      <c r="F101" s="27">
        <v>25</v>
      </c>
      <c r="G101" s="27">
        <v>15</v>
      </c>
      <c r="H101" s="27">
        <v>1.5</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ht="20.25" customHeight="1">
      <c r="A102" s="11" t="s">
        <v>216</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ht="20.25" customHeight="1">
      <c r="A103" s="44" t="s">
        <v>149</v>
      </c>
      <c r="B103" s="44" t="s">
        <v>217</v>
      </c>
      <c r="C103" s="44" t="s">
        <v>218</v>
      </c>
      <c r="D103" s="2"/>
      <c r="E103" s="44" t="s">
        <v>149</v>
      </c>
      <c r="F103" s="44" t="s">
        <v>217</v>
      </c>
      <c r="G103" s="44" t="s">
        <v>218</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ht="20.25" customHeight="1">
      <c r="A104" s="26">
        <v>1</v>
      </c>
      <c r="B104" s="8"/>
      <c r="C104" s="8"/>
      <c r="D104" s="2"/>
      <c r="E104" s="26">
        <v>11</v>
      </c>
      <c r="F104" s="8"/>
      <c r="G104" s="8"/>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ht="20.25" customHeight="1">
      <c r="A105" s="26">
        <v>2</v>
      </c>
      <c r="B105" s="8"/>
      <c r="C105" s="8"/>
      <c r="D105" s="2"/>
      <c r="E105" s="26">
        <v>12</v>
      </c>
      <c r="F105" s="8"/>
      <c r="G105" s="8"/>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ht="20.25" customHeight="1">
      <c r="A106" s="26">
        <v>3</v>
      </c>
      <c r="B106" s="8"/>
      <c r="C106" s="8"/>
      <c r="D106" s="2"/>
      <c r="E106" s="26">
        <v>13</v>
      </c>
      <c r="F106" s="8"/>
      <c r="G106" s="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ht="20.25" customHeight="1">
      <c r="A107" s="26">
        <v>4</v>
      </c>
      <c r="B107" s="8"/>
      <c r="C107" s="8"/>
      <c r="D107" s="2"/>
      <c r="E107" s="26">
        <v>14</v>
      </c>
      <c r="F107" s="8"/>
      <c r="G107" s="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ht="20.25" customHeight="1">
      <c r="A108" s="26">
        <v>5</v>
      </c>
      <c r="B108" s="8"/>
      <c r="C108" s="8"/>
      <c r="D108" s="2"/>
      <c r="E108" s="26">
        <v>15</v>
      </c>
      <c r="F108" s="8"/>
      <c r="G108" s="8"/>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1:48" ht="20.25" customHeight="1">
      <c r="A109" s="26">
        <v>6</v>
      </c>
      <c r="B109" s="8"/>
      <c r="C109" s="8"/>
      <c r="D109" s="2"/>
      <c r="E109" s="26">
        <v>16</v>
      </c>
      <c r="F109" s="8"/>
      <c r="G109" s="8"/>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1:48" ht="20.25" customHeight="1">
      <c r="A110" s="26">
        <v>7</v>
      </c>
      <c r="B110" s="8"/>
      <c r="C110" s="8"/>
      <c r="D110" s="2"/>
      <c r="E110" s="26">
        <v>17</v>
      </c>
      <c r="F110" s="8"/>
      <c r="G110" s="8"/>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1:48" ht="20.25" customHeight="1">
      <c r="A111" s="26">
        <v>8</v>
      </c>
      <c r="B111" s="8"/>
      <c r="C111" s="8"/>
      <c r="D111" s="2"/>
      <c r="E111" s="26">
        <v>18</v>
      </c>
      <c r="F111" s="8"/>
      <c r="G111" s="8"/>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1:48" ht="20.25" customHeight="1">
      <c r="A112" s="26">
        <v>9</v>
      </c>
      <c r="B112" s="8"/>
      <c r="C112" s="8"/>
      <c r="D112" s="2"/>
      <c r="E112" s="26">
        <v>19</v>
      </c>
      <c r="F112" s="8"/>
      <c r="G112" s="8"/>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1:48" ht="20.25" customHeight="1">
      <c r="A113" s="26">
        <v>10</v>
      </c>
      <c r="B113" s="8"/>
      <c r="C113" s="8"/>
      <c r="D113" s="2"/>
      <c r="E113" s="26">
        <v>20</v>
      </c>
      <c r="F113" s="8"/>
      <c r="G113" s="8"/>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1:48" ht="20.2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row>
    <row r="115" spans="1:48" ht="20.25" customHeight="1">
      <c r="A115" s="492" t="s">
        <v>220</v>
      </c>
      <c r="B115" s="492"/>
      <c r="C115" s="492"/>
      <c r="D115" s="2"/>
      <c r="E115" s="2"/>
      <c r="F115" s="2"/>
      <c r="G115" s="2"/>
      <c r="H115" s="2"/>
      <c r="I115" s="2"/>
      <c r="J115" s="2"/>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1:48" ht="20.25" customHeight="1">
      <c r="A116" s="493" t="s">
        <v>221</v>
      </c>
      <c r="B116" s="493" t="s">
        <v>222</v>
      </c>
      <c r="C116" s="493"/>
      <c r="D116" s="493" t="s">
        <v>223</v>
      </c>
      <c r="E116" s="493"/>
      <c r="F116" s="493" t="s">
        <v>224</v>
      </c>
      <c r="G116" s="493"/>
      <c r="H116" s="494" t="s">
        <v>225</v>
      </c>
      <c r="I116" s="494" t="s">
        <v>226</v>
      </c>
      <c r="J116" s="493" t="s">
        <v>227</v>
      </c>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1:48" ht="20.25" customHeight="1">
      <c r="A117" s="493"/>
      <c r="B117" s="46" t="s">
        <v>96</v>
      </c>
      <c r="C117" s="46" t="s">
        <v>228</v>
      </c>
      <c r="D117" s="46" t="s">
        <v>96</v>
      </c>
      <c r="E117" s="46" t="s">
        <v>228</v>
      </c>
      <c r="F117" s="46" t="s">
        <v>96</v>
      </c>
      <c r="G117" s="46" t="s">
        <v>228</v>
      </c>
      <c r="H117" s="494"/>
      <c r="I117" s="494"/>
      <c r="J117" s="49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1:48" ht="20.25" customHeight="1">
      <c r="A118" s="47" t="s">
        <v>229</v>
      </c>
      <c r="B118" s="48">
        <v>2</v>
      </c>
      <c r="C118" s="48">
        <v>120</v>
      </c>
      <c r="D118" s="48">
        <v>9</v>
      </c>
      <c r="E118" s="48">
        <v>1029</v>
      </c>
      <c r="F118" s="48">
        <v>9</v>
      </c>
      <c r="G118" s="48">
        <v>1029</v>
      </c>
      <c r="H118" s="48">
        <v>125</v>
      </c>
      <c r="I118" s="48">
        <v>280</v>
      </c>
      <c r="J118" s="4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1:48" ht="20.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1:48" ht="20.25" customHeight="1">
      <c r="A120" s="493" t="s">
        <v>221</v>
      </c>
      <c r="B120" s="493" t="s">
        <v>222</v>
      </c>
      <c r="C120" s="493"/>
      <c r="D120" s="493" t="s">
        <v>223</v>
      </c>
      <c r="E120" s="493"/>
      <c r="F120" s="493" t="s">
        <v>224</v>
      </c>
      <c r="G120" s="493"/>
      <c r="H120" s="494" t="s">
        <v>225</v>
      </c>
      <c r="I120" s="494" t="s">
        <v>227</v>
      </c>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1:48" ht="20.25" customHeight="1">
      <c r="A121" s="493"/>
      <c r="B121" s="46" t="s">
        <v>96</v>
      </c>
      <c r="C121" s="46" t="s">
        <v>228</v>
      </c>
      <c r="D121" s="46" t="s">
        <v>96</v>
      </c>
      <c r="E121" s="46" t="s">
        <v>228</v>
      </c>
      <c r="F121" s="46" t="s">
        <v>96</v>
      </c>
      <c r="G121" s="46" t="s">
        <v>228</v>
      </c>
      <c r="H121" s="494"/>
      <c r="I121" s="494"/>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1:48" ht="20.25" customHeight="1">
      <c r="A122" s="46" t="s">
        <v>230</v>
      </c>
      <c r="B122" s="48">
        <v>2</v>
      </c>
      <c r="C122" s="48">
        <v>250</v>
      </c>
      <c r="D122" s="48">
        <v>1</v>
      </c>
      <c r="E122" s="48">
        <v>50</v>
      </c>
      <c r="F122" s="48">
        <v>1</v>
      </c>
      <c r="G122" s="48">
        <v>50</v>
      </c>
      <c r="H122" s="48">
        <v>13</v>
      </c>
      <c r="I122" s="48"/>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1:48" ht="20.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1:48" ht="20.25" customHeight="1">
      <c r="A124" s="493" t="s">
        <v>221</v>
      </c>
      <c r="B124" s="493" t="s">
        <v>222</v>
      </c>
      <c r="C124" s="493"/>
      <c r="D124" s="493" t="s">
        <v>223</v>
      </c>
      <c r="E124" s="493"/>
      <c r="F124" s="493" t="s">
        <v>231</v>
      </c>
      <c r="G124" s="493"/>
      <c r="H124" s="494" t="s">
        <v>225</v>
      </c>
      <c r="I124" s="494" t="s">
        <v>227</v>
      </c>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row r="125" spans="1:48" ht="20.25" customHeight="1">
      <c r="A125" s="493"/>
      <c r="B125" s="46" t="s">
        <v>96</v>
      </c>
      <c r="C125" s="46" t="s">
        <v>228</v>
      </c>
      <c r="D125" s="46" t="s">
        <v>96</v>
      </c>
      <c r="E125" s="46" t="s">
        <v>228</v>
      </c>
      <c r="F125" s="46" t="s">
        <v>96</v>
      </c>
      <c r="G125" s="46" t="s">
        <v>228</v>
      </c>
      <c r="H125" s="494"/>
      <c r="I125" s="494"/>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row>
    <row r="126" spans="1:48" ht="20.25" customHeight="1">
      <c r="A126" s="46" t="s">
        <v>232</v>
      </c>
      <c r="B126" s="48">
        <v>6</v>
      </c>
      <c r="C126" s="48">
        <v>450</v>
      </c>
      <c r="D126" s="48">
        <v>4</v>
      </c>
      <c r="E126" s="48">
        <v>560</v>
      </c>
      <c r="F126" s="48">
        <v>1</v>
      </c>
      <c r="G126" s="48">
        <v>200</v>
      </c>
      <c r="H126" s="48">
        <v>11</v>
      </c>
      <c r="I126" s="48"/>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row>
    <row r="127" spans="1:48" ht="20.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row>
    <row r="128" spans="1:48" ht="20.25" customHeight="1">
      <c r="A128" s="493" t="s">
        <v>221</v>
      </c>
      <c r="B128" s="493" t="s">
        <v>222</v>
      </c>
      <c r="C128" s="493"/>
      <c r="D128" s="493" t="s">
        <v>223</v>
      </c>
      <c r="E128" s="493"/>
      <c r="F128" s="493" t="s">
        <v>224</v>
      </c>
      <c r="G128" s="493"/>
      <c r="H128" s="494" t="s">
        <v>225</v>
      </c>
      <c r="I128" s="494" t="s">
        <v>226</v>
      </c>
      <c r="J128" s="494" t="s">
        <v>227</v>
      </c>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row>
    <row r="129" spans="1:48" ht="20.25" customHeight="1">
      <c r="A129" s="493"/>
      <c r="B129" s="46" t="s">
        <v>96</v>
      </c>
      <c r="C129" s="46" t="s">
        <v>228</v>
      </c>
      <c r="D129" s="46" t="s">
        <v>96</v>
      </c>
      <c r="E129" s="46" t="s">
        <v>228</v>
      </c>
      <c r="F129" s="46" t="s">
        <v>96</v>
      </c>
      <c r="G129" s="46" t="s">
        <v>228</v>
      </c>
      <c r="H129" s="494"/>
      <c r="I129" s="494"/>
      <c r="J129" s="494"/>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row>
    <row r="130" spans="1:48" ht="20.25" customHeight="1">
      <c r="A130" s="46" t="s">
        <v>234</v>
      </c>
      <c r="B130" s="48">
        <v>0</v>
      </c>
      <c r="C130" s="48">
        <v>0</v>
      </c>
      <c r="D130" s="48">
        <v>11</v>
      </c>
      <c r="E130" s="48">
        <v>1500</v>
      </c>
      <c r="F130" s="48">
        <v>11</v>
      </c>
      <c r="G130" s="48">
        <v>1500</v>
      </c>
      <c r="H130" s="48">
        <v>15</v>
      </c>
      <c r="I130" s="50">
        <v>8</v>
      </c>
      <c r="J130" s="5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1:48" ht="20.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1:48" ht="20.25" customHeight="1">
      <c r="A132" s="493" t="s">
        <v>221</v>
      </c>
      <c r="B132" s="493" t="s">
        <v>222</v>
      </c>
      <c r="C132" s="493"/>
      <c r="D132" s="493" t="s">
        <v>223</v>
      </c>
      <c r="E132" s="493"/>
      <c r="F132" s="493" t="s">
        <v>224</v>
      </c>
      <c r="G132" s="493"/>
      <c r="H132" s="494" t="s">
        <v>235</v>
      </c>
      <c r="I132" s="494" t="s">
        <v>226</v>
      </c>
      <c r="J132" s="493" t="s">
        <v>227</v>
      </c>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8" ht="20.25" customHeight="1">
      <c r="A133" s="493"/>
      <c r="B133" s="46" t="s">
        <v>96</v>
      </c>
      <c r="C133" s="46" t="s">
        <v>228</v>
      </c>
      <c r="D133" s="46" t="s">
        <v>96</v>
      </c>
      <c r="E133" s="46" t="s">
        <v>228</v>
      </c>
      <c r="F133" s="46" t="s">
        <v>96</v>
      </c>
      <c r="G133" s="46" t="s">
        <v>228</v>
      </c>
      <c r="H133" s="494"/>
      <c r="I133" s="494"/>
      <c r="J133" s="493"/>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1:48" ht="20.25" customHeight="1">
      <c r="A134" s="46" t="s">
        <v>236</v>
      </c>
      <c r="B134" s="49">
        <v>0</v>
      </c>
      <c r="C134" s="49">
        <v>0</v>
      </c>
      <c r="D134" s="49">
        <v>0</v>
      </c>
      <c r="E134" s="49">
        <v>0</v>
      </c>
      <c r="F134" s="49">
        <v>0</v>
      </c>
      <c r="G134" s="49">
        <v>0</v>
      </c>
      <c r="H134" s="49">
        <v>0</v>
      </c>
      <c r="I134" s="49">
        <v>0</v>
      </c>
      <c r="J134" s="49"/>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1:48" ht="20.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1:48" ht="20.25" customHeight="1">
      <c r="A136" s="493" t="s">
        <v>221</v>
      </c>
      <c r="B136" s="493" t="s">
        <v>222</v>
      </c>
      <c r="C136" s="493"/>
      <c r="D136" s="493" t="s">
        <v>223</v>
      </c>
      <c r="E136" s="493"/>
      <c r="F136" s="493" t="s">
        <v>224</v>
      </c>
      <c r="G136" s="493"/>
      <c r="H136" s="494" t="s">
        <v>225</v>
      </c>
      <c r="I136" s="494" t="s">
        <v>227</v>
      </c>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1:48" ht="20.25" customHeight="1">
      <c r="A137" s="493"/>
      <c r="B137" s="46" t="s">
        <v>96</v>
      </c>
      <c r="C137" s="46" t="s">
        <v>228</v>
      </c>
      <c r="D137" s="46" t="s">
        <v>96</v>
      </c>
      <c r="E137" s="46" t="s">
        <v>228</v>
      </c>
      <c r="F137" s="46" t="s">
        <v>96</v>
      </c>
      <c r="G137" s="46" t="s">
        <v>228</v>
      </c>
      <c r="H137" s="494"/>
      <c r="I137" s="494"/>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1:48" ht="20.25" customHeight="1">
      <c r="A138" s="46" t="s">
        <v>237</v>
      </c>
      <c r="B138" s="49">
        <v>0</v>
      </c>
      <c r="C138" s="49">
        <v>0</v>
      </c>
      <c r="D138" s="49">
        <v>0</v>
      </c>
      <c r="E138" s="49">
        <v>0</v>
      </c>
      <c r="F138" s="49">
        <v>0</v>
      </c>
      <c r="G138" s="49">
        <v>0</v>
      </c>
      <c r="H138" s="49">
        <v>0</v>
      </c>
      <c r="I138" s="49"/>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1:48" ht="20.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1:48" ht="20.25" customHeight="1">
      <c r="A140" s="493" t="s">
        <v>221</v>
      </c>
      <c r="B140" s="493" t="s">
        <v>222</v>
      </c>
      <c r="C140" s="493"/>
      <c r="D140" s="493" t="s">
        <v>223</v>
      </c>
      <c r="E140" s="493"/>
      <c r="F140" s="493" t="s">
        <v>224</v>
      </c>
      <c r="G140" s="493"/>
      <c r="H140" s="494" t="s">
        <v>225</v>
      </c>
      <c r="I140" s="494" t="s">
        <v>227</v>
      </c>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1:48" ht="20.25" customHeight="1">
      <c r="A141" s="493"/>
      <c r="B141" s="46" t="s">
        <v>96</v>
      </c>
      <c r="C141" s="46" t="s">
        <v>228</v>
      </c>
      <c r="D141" s="46" t="s">
        <v>96</v>
      </c>
      <c r="E141" s="46" t="s">
        <v>228</v>
      </c>
      <c r="F141" s="46" t="s">
        <v>96</v>
      </c>
      <c r="G141" s="46" t="s">
        <v>228</v>
      </c>
      <c r="H141" s="494"/>
      <c r="I141" s="494"/>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1:48" ht="20.25" customHeight="1">
      <c r="A142" s="46" t="s">
        <v>238</v>
      </c>
      <c r="B142" s="49">
        <v>0</v>
      </c>
      <c r="C142" s="49">
        <v>0</v>
      </c>
      <c r="D142" s="49">
        <v>0</v>
      </c>
      <c r="E142" s="49">
        <v>0</v>
      </c>
      <c r="F142" s="49">
        <v>0</v>
      </c>
      <c r="G142" s="49">
        <v>0</v>
      </c>
      <c r="H142" s="49">
        <v>0</v>
      </c>
      <c r="I142" s="49"/>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1:48" ht="20.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1:48" ht="20.25" customHeight="1">
      <c r="A144" s="493" t="s">
        <v>221</v>
      </c>
      <c r="B144" s="493" t="s">
        <v>222</v>
      </c>
      <c r="C144" s="493"/>
      <c r="D144" s="493" t="s">
        <v>223</v>
      </c>
      <c r="E144" s="493"/>
      <c r="F144" s="493" t="s">
        <v>224</v>
      </c>
      <c r="G144" s="493"/>
      <c r="H144" s="494" t="s">
        <v>227</v>
      </c>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1:48" ht="20.25" customHeight="1">
      <c r="A145" s="493"/>
      <c r="B145" s="46" t="s">
        <v>96</v>
      </c>
      <c r="C145" s="46" t="s">
        <v>228</v>
      </c>
      <c r="D145" s="46" t="s">
        <v>96</v>
      </c>
      <c r="E145" s="46" t="s">
        <v>228</v>
      </c>
      <c r="F145" s="46" t="s">
        <v>96</v>
      </c>
      <c r="G145" s="46" t="s">
        <v>228</v>
      </c>
      <c r="H145" s="494"/>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1:48" ht="20.25" customHeight="1">
      <c r="A146" s="46" t="s">
        <v>239</v>
      </c>
      <c r="B146" s="49">
        <v>0</v>
      </c>
      <c r="C146" s="49">
        <v>0</v>
      </c>
      <c r="D146" s="49">
        <v>0</v>
      </c>
      <c r="E146" s="49">
        <v>0</v>
      </c>
      <c r="F146" s="49">
        <v>0</v>
      </c>
      <c r="G146" s="49">
        <v>0</v>
      </c>
      <c r="H146" s="49"/>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1:48" ht="20.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1:48" ht="20.25" customHeight="1">
      <c r="A148" s="493" t="s">
        <v>221</v>
      </c>
      <c r="B148" s="493" t="s">
        <v>240</v>
      </c>
      <c r="C148" s="493"/>
      <c r="D148" s="493" t="s">
        <v>241</v>
      </c>
      <c r="E148" s="493"/>
      <c r="F148" s="493" t="s">
        <v>224</v>
      </c>
      <c r="G148" s="493"/>
      <c r="H148" s="494" t="s">
        <v>225</v>
      </c>
      <c r="I148" s="494" t="s">
        <v>226</v>
      </c>
      <c r="J148" s="493" t="s">
        <v>227</v>
      </c>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1:48" ht="20.25" customHeight="1">
      <c r="A149" s="493"/>
      <c r="B149" s="46" t="s">
        <v>96</v>
      </c>
      <c r="C149" s="46" t="s">
        <v>228</v>
      </c>
      <c r="D149" s="46" t="s">
        <v>96</v>
      </c>
      <c r="E149" s="46" t="s">
        <v>228</v>
      </c>
      <c r="F149" s="46" t="s">
        <v>96</v>
      </c>
      <c r="G149" s="46" t="s">
        <v>228</v>
      </c>
      <c r="H149" s="494"/>
      <c r="I149" s="494"/>
      <c r="J149" s="493"/>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1:48" ht="20.25" customHeight="1">
      <c r="A150" s="46" t="s">
        <v>242</v>
      </c>
      <c r="B150" s="48">
        <v>21</v>
      </c>
      <c r="C150" s="48">
        <v>720</v>
      </c>
      <c r="D150" s="48">
        <v>77</v>
      </c>
      <c r="E150" s="48">
        <v>4907</v>
      </c>
      <c r="F150" s="48">
        <v>91</v>
      </c>
      <c r="G150" s="48">
        <v>5777</v>
      </c>
      <c r="H150" s="48">
        <v>380</v>
      </c>
      <c r="I150" s="48">
        <v>4352</v>
      </c>
      <c r="J150" s="48"/>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1:48" ht="20.25" customHeight="1" thickBo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1:48" ht="20.25" customHeight="1">
      <c r="A152" s="51" t="s">
        <v>243</v>
      </c>
      <c r="B152" s="51" t="s">
        <v>96</v>
      </c>
      <c r="C152" s="52" t="s">
        <v>228</v>
      </c>
      <c r="D152" s="53" t="s">
        <v>244</v>
      </c>
      <c r="E152" s="53" t="s">
        <v>245</v>
      </c>
      <c r="F152" s="46" t="s">
        <v>227</v>
      </c>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1:48" ht="41.25" customHeight="1" thickBot="1">
      <c r="A153" s="54" t="s">
        <v>246</v>
      </c>
      <c r="B153" s="55">
        <v>30</v>
      </c>
      <c r="C153" s="56">
        <v>4000</v>
      </c>
      <c r="D153" s="57">
        <v>100</v>
      </c>
      <c r="E153" s="57">
        <v>680</v>
      </c>
      <c r="F153" s="49"/>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1:48" ht="20.25" customHeight="1" thickBot="1">
      <c r="A154" s="58"/>
      <c r="B154" s="59"/>
      <c r="C154" s="59"/>
      <c r="D154" s="60"/>
      <c r="E154" s="60"/>
      <c r="F154" s="6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1:48" ht="20.25" customHeight="1">
      <c r="A155" s="495" t="s">
        <v>67</v>
      </c>
      <c r="B155" s="496"/>
      <c r="C155" s="59"/>
      <c r="D155" s="60"/>
      <c r="E155" s="60"/>
      <c r="F155" s="6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1:48" ht="27.75" customHeight="1">
      <c r="A156" s="61" t="s">
        <v>247</v>
      </c>
      <c r="B156" s="49">
        <v>1900</v>
      </c>
      <c r="C156" s="59"/>
      <c r="D156" s="60"/>
      <c r="E156" s="60"/>
      <c r="F156" s="6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1:48" ht="20.25" customHeight="1">
      <c r="A157" s="61" t="s">
        <v>248</v>
      </c>
      <c r="B157" s="49">
        <v>1100</v>
      </c>
      <c r="C157" s="59"/>
      <c r="D157" s="60"/>
      <c r="E157" s="60"/>
      <c r="F157" s="6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1:48" ht="20.25" customHeight="1">
      <c r="A158" s="62"/>
      <c r="B158" s="62"/>
      <c r="C158" s="62"/>
      <c r="D158" s="62"/>
      <c r="E158" s="62"/>
      <c r="F158" s="62"/>
      <c r="G158" s="62"/>
      <c r="H158" s="62"/>
      <c r="I158" s="62"/>
      <c r="J158" s="62"/>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1:48" ht="20.25" customHeight="1" thickBot="1">
      <c r="A159" s="492" t="s">
        <v>249</v>
      </c>
      <c r="B159" s="492"/>
      <c r="C159" s="492"/>
      <c r="D159" s="2"/>
      <c r="E159" s="2"/>
      <c r="F159" s="2"/>
      <c r="G159" s="2"/>
      <c r="H159" s="2"/>
      <c r="I159" s="2"/>
      <c r="J159" s="2"/>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1:48" ht="20.25" customHeight="1">
      <c r="A160" s="497" t="s">
        <v>243</v>
      </c>
      <c r="B160" s="498"/>
      <c r="C160" s="501" t="s">
        <v>250</v>
      </c>
      <c r="D160" s="501"/>
      <c r="E160" s="501" t="s">
        <v>222</v>
      </c>
      <c r="F160" s="501"/>
      <c r="G160" s="501" t="s">
        <v>251</v>
      </c>
      <c r="H160" s="501"/>
      <c r="I160" s="501" t="s">
        <v>252</v>
      </c>
      <c r="J160" s="502"/>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1:48" ht="20.25" customHeight="1">
      <c r="A161" s="499"/>
      <c r="B161" s="500"/>
      <c r="C161" s="63" t="s">
        <v>96</v>
      </c>
      <c r="D161" s="63" t="s">
        <v>253</v>
      </c>
      <c r="E161" s="63" t="s">
        <v>96</v>
      </c>
      <c r="F161" s="63" t="s">
        <v>254</v>
      </c>
      <c r="G161" s="63" t="s">
        <v>96</v>
      </c>
      <c r="H161" s="63" t="s">
        <v>255</v>
      </c>
      <c r="I161" s="503"/>
      <c r="J161" s="504"/>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1:48" ht="20.25" customHeight="1" thickBot="1">
      <c r="A162" s="505" t="s">
        <v>256</v>
      </c>
      <c r="B162" s="506"/>
      <c r="C162" s="64">
        <v>20</v>
      </c>
      <c r="D162" s="64">
        <v>8</v>
      </c>
      <c r="E162" s="64"/>
      <c r="F162" s="64"/>
      <c r="G162" s="64"/>
      <c r="H162" s="64"/>
      <c r="I162" s="507"/>
      <c r="J162" s="508"/>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1:48" ht="20.25" customHeight="1" thickBo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1:48" ht="20.25" customHeight="1">
      <c r="A164" s="497" t="s">
        <v>243</v>
      </c>
      <c r="B164" s="498"/>
      <c r="C164" s="501" t="s">
        <v>250</v>
      </c>
      <c r="D164" s="501"/>
      <c r="E164" s="501" t="s">
        <v>222</v>
      </c>
      <c r="F164" s="501"/>
      <c r="G164" s="501" t="s">
        <v>251</v>
      </c>
      <c r="H164" s="501"/>
      <c r="I164" s="501" t="s">
        <v>252</v>
      </c>
      <c r="J164" s="502"/>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1:48" ht="20.25" customHeight="1">
      <c r="A165" s="499"/>
      <c r="B165" s="500"/>
      <c r="C165" s="63" t="s">
        <v>96</v>
      </c>
      <c r="D165" s="63" t="s">
        <v>253</v>
      </c>
      <c r="E165" s="63" t="s">
        <v>96</v>
      </c>
      <c r="F165" s="63" t="s">
        <v>254</v>
      </c>
      <c r="G165" s="63" t="s">
        <v>96</v>
      </c>
      <c r="H165" s="63" t="s">
        <v>255</v>
      </c>
      <c r="I165" s="503"/>
      <c r="J165" s="504"/>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1:48" ht="20.25" customHeight="1" thickBot="1">
      <c r="A166" s="505" t="s">
        <v>257</v>
      </c>
      <c r="B166" s="506"/>
      <c r="C166" s="64">
        <v>1</v>
      </c>
      <c r="D166" s="64">
        <v>10</v>
      </c>
      <c r="E166" s="64"/>
      <c r="F166" s="64"/>
      <c r="G166" s="64"/>
      <c r="H166" s="64"/>
      <c r="I166" s="507"/>
      <c r="J166" s="508"/>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1:48" ht="20.25" customHeight="1" thickBot="1">
      <c r="A167" s="10"/>
      <c r="B167" s="10"/>
      <c r="C167" s="10"/>
      <c r="D167" s="10"/>
      <c r="E167" s="10"/>
      <c r="F167" s="10"/>
      <c r="G167" s="10"/>
      <c r="H167" s="10"/>
      <c r="I167" s="10"/>
      <c r="J167" s="10"/>
      <c r="K167" s="2"/>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1:48" ht="20.25" customHeight="1">
      <c r="A168" s="509" t="s">
        <v>243</v>
      </c>
      <c r="B168" s="510"/>
      <c r="C168" s="501" t="s">
        <v>250</v>
      </c>
      <c r="D168" s="501"/>
      <c r="E168" s="501" t="s">
        <v>222</v>
      </c>
      <c r="F168" s="501"/>
      <c r="G168" s="501" t="s">
        <v>251</v>
      </c>
      <c r="H168" s="501"/>
      <c r="I168" s="501" t="s">
        <v>252</v>
      </c>
      <c r="J168" s="502"/>
      <c r="K168" s="2"/>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1:48" ht="20.25" customHeight="1">
      <c r="A169" s="511"/>
      <c r="B169" s="512"/>
      <c r="C169" s="63" t="s">
        <v>96</v>
      </c>
      <c r="D169" s="63" t="s">
        <v>253</v>
      </c>
      <c r="E169" s="63" t="s">
        <v>96</v>
      </c>
      <c r="F169" s="63" t="s">
        <v>254</v>
      </c>
      <c r="G169" s="63" t="s">
        <v>96</v>
      </c>
      <c r="H169" s="63" t="s">
        <v>255</v>
      </c>
      <c r="I169" s="503"/>
      <c r="J169" s="504"/>
      <c r="K169" s="2"/>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1:48" ht="20.25" customHeight="1" thickBot="1">
      <c r="A170" s="525" t="s">
        <v>258</v>
      </c>
      <c r="B170" s="526"/>
      <c r="C170" s="64">
        <v>1</v>
      </c>
      <c r="D170" s="64">
        <v>150</v>
      </c>
      <c r="E170" s="64">
        <v>1</v>
      </c>
      <c r="F170" s="64">
        <v>150</v>
      </c>
      <c r="G170" s="64"/>
      <c r="H170" s="64"/>
      <c r="I170" s="507"/>
      <c r="J170" s="508"/>
      <c r="K170" s="2"/>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1:48" ht="20.25" customHeight="1" thickBot="1">
      <c r="A171" s="65" t="s">
        <v>259</v>
      </c>
      <c r="B171" s="10"/>
      <c r="C171" s="10"/>
      <c r="D171" s="10"/>
      <c r="E171" s="10"/>
      <c r="F171" s="10"/>
      <c r="G171" s="10"/>
      <c r="H171" s="10"/>
      <c r="I171" s="10"/>
      <c r="J171" s="10"/>
      <c r="K171" s="2"/>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1:48" ht="20.25" customHeight="1">
      <c r="A172" s="497" t="s">
        <v>243</v>
      </c>
      <c r="B172" s="498"/>
      <c r="C172" s="501" t="s">
        <v>250</v>
      </c>
      <c r="D172" s="501"/>
      <c r="E172" s="501" t="s">
        <v>222</v>
      </c>
      <c r="F172" s="501"/>
      <c r="G172" s="501" t="s">
        <v>251</v>
      </c>
      <c r="H172" s="501"/>
      <c r="I172" s="501" t="s">
        <v>252</v>
      </c>
      <c r="J172" s="502"/>
      <c r="K172" s="2"/>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1:48" ht="20.25" customHeight="1">
      <c r="A173" s="499"/>
      <c r="B173" s="500"/>
      <c r="C173" s="63" t="s">
        <v>96</v>
      </c>
      <c r="D173" s="63" t="s">
        <v>253</v>
      </c>
      <c r="E173" s="63" t="s">
        <v>96</v>
      </c>
      <c r="F173" s="63" t="s">
        <v>254</v>
      </c>
      <c r="G173" s="63" t="s">
        <v>96</v>
      </c>
      <c r="H173" s="63" t="s">
        <v>255</v>
      </c>
      <c r="I173" s="503"/>
      <c r="J173" s="504"/>
      <c r="K173" s="2"/>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1:48" ht="20.25" customHeight="1">
      <c r="A174" s="513" t="s">
        <v>260</v>
      </c>
      <c r="B174" s="514"/>
      <c r="C174" s="66"/>
      <c r="D174" s="66"/>
      <c r="E174" s="66"/>
      <c r="F174" s="66"/>
      <c r="G174" s="66"/>
      <c r="H174" s="66"/>
      <c r="I174" s="515"/>
      <c r="J174" s="516"/>
      <c r="K174" s="2"/>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1:48" ht="20.25" customHeight="1">
      <c r="A175" s="67"/>
      <c r="B175" s="67"/>
      <c r="C175" s="67"/>
      <c r="D175" s="67"/>
      <c r="E175" s="67"/>
      <c r="F175" s="67"/>
      <c r="G175" s="67"/>
      <c r="H175" s="67"/>
      <c r="I175" s="67"/>
      <c r="J175" s="67"/>
      <c r="K175" s="67"/>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row>
    <row r="176" spans="1:48" ht="20.25" customHeight="1" thickBot="1">
      <c r="A176" s="492" t="s">
        <v>261</v>
      </c>
      <c r="B176" s="492"/>
      <c r="C176" s="492"/>
      <c r="D176" s="2"/>
      <c r="E176" s="2"/>
      <c r="F176" s="2"/>
      <c r="G176" s="2"/>
      <c r="H176" s="2"/>
      <c r="I176" s="2"/>
      <c r="J176" s="2"/>
      <c r="K176" s="2"/>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1:48" ht="20.25" customHeight="1">
      <c r="A177" s="517" t="s">
        <v>243</v>
      </c>
      <c r="B177" s="520" t="s">
        <v>262</v>
      </c>
      <c r="C177" s="521"/>
      <c r="D177" s="521"/>
      <c r="E177" s="521"/>
      <c r="F177" s="521" t="s">
        <v>263</v>
      </c>
      <c r="G177" s="521"/>
      <c r="H177" s="521"/>
      <c r="I177" s="521"/>
      <c r="J177" s="522" t="s">
        <v>264</v>
      </c>
      <c r="K177" s="528" t="s">
        <v>265</v>
      </c>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1:48" ht="20.25" customHeight="1">
      <c r="A178" s="518"/>
      <c r="B178" s="530" t="s">
        <v>266</v>
      </c>
      <c r="C178" s="531"/>
      <c r="D178" s="532" t="s">
        <v>267</v>
      </c>
      <c r="E178" s="532"/>
      <c r="F178" s="532" t="s">
        <v>266</v>
      </c>
      <c r="G178" s="532"/>
      <c r="H178" s="532" t="s">
        <v>267</v>
      </c>
      <c r="I178" s="532"/>
      <c r="J178" s="523"/>
      <c r="K178" s="529"/>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1:48" ht="20.25" customHeight="1">
      <c r="A179" s="519"/>
      <c r="B179" s="69" t="s">
        <v>96</v>
      </c>
      <c r="C179" s="69" t="s">
        <v>254</v>
      </c>
      <c r="D179" s="69" t="s">
        <v>96</v>
      </c>
      <c r="E179" s="69" t="s">
        <v>254</v>
      </c>
      <c r="F179" s="69" t="s">
        <v>96</v>
      </c>
      <c r="G179" s="69" t="s">
        <v>254</v>
      </c>
      <c r="H179" s="69" t="s">
        <v>96</v>
      </c>
      <c r="I179" s="69" t="s">
        <v>254</v>
      </c>
      <c r="J179" s="524"/>
      <c r="K179" s="529"/>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1:48" ht="20.25" customHeight="1" thickBot="1">
      <c r="A180" s="70" t="s">
        <v>268</v>
      </c>
      <c r="B180" s="71">
        <v>0</v>
      </c>
      <c r="C180" s="71">
        <v>0</v>
      </c>
      <c r="D180" s="71">
        <v>0</v>
      </c>
      <c r="E180" s="71">
        <v>0</v>
      </c>
      <c r="F180" s="71">
        <v>0</v>
      </c>
      <c r="G180" s="71">
        <v>0</v>
      </c>
      <c r="H180" s="71">
        <v>0</v>
      </c>
      <c r="I180" s="71">
        <v>0</v>
      </c>
      <c r="J180" s="72">
        <v>0</v>
      </c>
      <c r="K180" s="73"/>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1:48" ht="20.25" customHeight="1" thickBot="1">
      <c r="A181" s="74"/>
      <c r="B181" s="75"/>
      <c r="C181" s="75"/>
      <c r="D181" s="75"/>
      <c r="E181" s="75"/>
      <c r="F181" s="75"/>
      <c r="G181" s="75"/>
      <c r="H181" s="75"/>
      <c r="I181" s="75"/>
      <c r="J181" s="75"/>
      <c r="K181" s="76"/>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1:48" ht="20.25" customHeight="1">
      <c r="A182" s="527" t="s">
        <v>243</v>
      </c>
      <c r="B182" s="521" t="s">
        <v>262</v>
      </c>
      <c r="C182" s="521"/>
      <c r="D182" s="521"/>
      <c r="E182" s="521"/>
      <c r="F182" s="521" t="s">
        <v>263</v>
      </c>
      <c r="G182" s="521"/>
      <c r="H182" s="521"/>
      <c r="I182" s="521"/>
      <c r="J182" s="522" t="s">
        <v>264</v>
      </c>
      <c r="K182" s="528" t="s">
        <v>265</v>
      </c>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1:48" ht="20.25" customHeight="1">
      <c r="A183" s="517"/>
      <c r="B183" s="530" t="s">
        <v>266</v>
      </c>
      <c r="C183" s="531"/>
      <c r="D183" s="532" t="s">
        <v>267</v>
      </c>
      <c r="E183" s="532"/>
      <c r="F183" s="532" t="s">
        <v>266</v>
      </c>
      <c r="G183" s="532"/>
      <c r="H183" s="532" t="s">
        <v>267</v>
      </c>
      <c r="I183" s="532"/>
      <c r="J183" s="523"/>
      <c r="K183" s="529"/>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1:48" ht="20.25" customHeight="1">
      <c r="A184" s="520"/>
      <c r="B184" s="69" t="s">
        <v>96</v>
      </c>
      <c r="C184" s="69" t="s">
        <v>254</v>
      </c>
      <c r="D184" s="69" t="s">
        <v>96</v>
      </c>
      <c r="E184" s="69" t="s">
        <v>254</v>
      </c>
      <c r="F184" s="69" t="s">
        <v>96</v>
      </c>
      <c r="G184" s="69" t="s">
        <v>254</v>
      </c>
      <c r="H184" s="69" t="s">
        <v>96</v>
      </c>
      <c r="I184" s="69" t="s">
        <v>254</v>
      </c>
      <c r="J184" s="524"/>
      <c r="K184" s="529"/>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1:48" ht="20.25" customHeight="1" thickBot="1">
      <c r="A185" s="77" t="s">
        <v>269</v>
      </c>
      <c r="B185" s="71">
        <v>0</v>
      </c>
      <c r="C185" s="71">
        <v>0</v>
      </c>
      <c r="D185" s="71">
        <v>0</v>
      </c>
      <c r="E185" s="71">
        <v>0</v>
      </c>
      <c r="F185" s="71">
        <v>0</v>
      </c>
      <c r="G185" s="71">
        <v>0</v>
      </c>
      <c r="H185" s="71">
        <v>0</v>
      </c>
      <c r="I185" s="71">
        <v>0</v>
      </c>
      <c r="J185" s="72">
        <v>0</v>
      </c>
      <c r="K185" s="73"/>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1:48" ht="20.25" customHeight="1" thickBot="1">
      <c r="A186" s="74"/>
      <c r="B186" s="75"/>
      <c r="C186" s="75"/>
      <c r="D186" s="75"/>
      <c r="E186" s="75"/>
      <c r="F186" s="75"/>
      <c r="G186" s="75"/>
      <c r="H186" s="75"/>
      <c r="I186" s="75"/>
      <c r="J186" s="75"/>
      <c r="K186" s="76"/>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1:48" ht="20.25" customHeight="1">
      <c r="A187" s="527" t="s">
        <v>243</v>
      </c>
      <c r="B187" s="521" t="s">
        <v>262</v>
      </c>
      <c r="C187" s="521"/>
      <c r="D187" s="521"/>
      <c r="E187" s="521"/>
      <c r="F187" s="521" t="s">
        <v>263</v>
      </c>
      <c r="G187" s="521"/>
      <c r="H187" s="521"/>
      <c r="I187" s="521"/>
      <c r="J187" s="522" t="s">
        <v>264</v>
      </c>
      <c r="K187" s="528" t="s">
        <v>265</v>
      </c>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1:48" ht="20.25" customHeight="1">
      <c r="A188" s="517"/>
      <c r="B188" s="530" t="s">
        <v>266</v>
      </c>
      <c r="C188" s="531"/>
      <c r="D188" s="532" t="s">
        <v>267</v>
      </c>
      <c r="E188" s="532"/>
      <c r="F188" s="532" t="s">
        <v>266</v>
      </c>
      <c r="G188" s="532"/>
      <c r="H188" s="532" t="s">
        <v>267</v>
      </c>
      <c r="I188" s="532"/>
      <c r="J188" s="523"/>
      <c r="K188" s="529"/>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1:48" ht="20.25" customHeight="1">
      <c r="A189" s="520"/>
      <c r="B189" s="69" t="s">
        <v>96</v>
      </c>
      <c r="C189" s="69" t="s">
        <v>254</v>
      </c>
      <c r="D189" s="69" t="s">
        <v>96</v>
      </c>
      <c r="E189" s="69" t="s">
        <v>254</v>
      </c>
      <c r="F189" s="69" t="s">
        <v>96</v>
      </c>
      <c r="G189" s="69" t="s">
        <v>254</v>
      </c>
      <c r="H189" s="69" t="s">
        <v>96</v>
      </c>
      <c r="I189" s="69" t="s">
        <v>254</v>
      </c>
      <c r="J189" s="524"/>
      <c r="K189" s="529"/>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1:48" ht="20.25" customHeight="1" thickBot="1">
      <c r="A190" s="70" t="s">
        <v>270</v>
      </c>
      <c r="B190" s="71">
        <v>0</v>
      </c>
      <c r="C190" s="71">
        <v>0</v>
      </c>
      <c r="D190" s="71">
        <v>0</v>
      </c>
      <c r="E190" s="71">
        <v>0</v>
      </c>
      <c r="F190" s="71">
        <v>0</v>
      </c>
      <c r="G190" s="71">
        <v>0</v>
      </c>
      <c r="H190" s="71">
        <v>0</v>
      </c>
      <c r="I190" s="71">
        <v>0</v>
      </c>
      <c r="J190" s="72">
        <v>0</v>
      </c>
      <c r="K190" s="73">
        <v>0</v>
      </c>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1:48" ht="20.25" customHeight="1" thickBot="1">
      <c r="A191" s="74"/>
      <c r="B191" s="75"/>
      <c r="C191" s="75"/>
      <c r="D191" s="75"/>
      <c r="E191" s="75"/>
      <c r="F191" s="75"/>
      <c r="G191" s="75"/>
      <c r="H191" s="75"/>
      <c r="I191" s="75"/>
      <c r="J191" s="75"/>
      <c r="K191" s="76"/>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1:48" ht="20.25" customHeight="1">
      <c r="A192" s="527" t="s">
        <v>243</v>
      </c>
      <c r="B192" s="521" t="s">
        <v>271</v>
      </c>
      <c r="C192" s="521"/>
      <c r="D192" s="521"/>
      <c r="E192" s="521"/>
      <c r="F192" s="521" t="s">
        <v>272</v>
      </c>
      <c r="G192" s="521"/>
      <c r="H192" s="521"/>
      <c r="I192" s="521"/>
      <c r="J192" s="522" t="s">
        <v>264</v>
      </c>
      <c r="K192" s="528" t="s">
        <v>265</v>
      </c>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1:48" ht="20.25" customHeight="1">
      <c r="A193" s="517"/>
      <c r="B193" s="530" t="s">
        <v>266</v>
      </c>
      <c r="C193" s="531"/>
      <c r="D193" s="532" t="s">
        <v>267</v>
      </c>
      <c r="E193" s="532"/>
      <c r="F193" s="532" t="s">
        <v>266</v>
      </c>
      <c r="G193" s="532"/>
      <c r="H193" s="532" t="s">
        <v>267</v>
      </c>
      <c r="I193" s="532"/>
      <c r="J193" s="523"/>
      <c r="K193" s="529"/>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1:48" ht="20.25" customHeight="1">
      <c r="A194" s="520"/>
      <c r="B194" s="69" t="s">
        <v>96</v>
      </c>
      <c r="C194" s="69" t="s">
        <v>254</v>
      </c>
      <c r="D194" s="69" t="s">
        <v>96</v>
      </c>
      <c r="E194" s="69" t="s">
        <v>254</v>
      </c>
      <c r="F194" s="69" t="s">
        <v>96</v>
      </c>
      <c r="G194" s="69" t="s">
        <v>254</v>
      </c>
      <c r="H194" s="69" t="s">
        <v>96</v>
      </c>
      <c r="I194" s="69" t="s">
        <v>254</v>
      </c>
      <c r="J194" s="524"/>
      <c r="K194" s="529"/>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1:48" ht="20.25" customHeight="1" thickBot="1">
      <c r="A195" s="70" t="s">
        <v>273</v>
      </c>
      <c r="B195" s="71">
        <v>4</v>
      </c>
      <c r="C195" s="71">
        <v>280</v>
      </c>
      <c r="D195" s="71">
        <v>0</v>
      </c>
      <c r="E195" s="71">
        <v>0</v>
      </c>
      <c r="F195" s="71">
        <v>0</v>
      </c>
      <c r="G195" s="71">
        <v>0</v>
      </c>
      <c r="H195" s="71">
        <v>0</v>
      </c>
      <c r="I195" s="71">
        <v>0</v>
      </c>
      <c r="J195" s="72">
        <v>7</v>
      </c>
      <c r="K195" s="73">
        <v>0</v>
      </c>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1:48" ht="20.25" customHeight="1" thickBot="1">
      <c r="A196" s="74"/>
      <c r="B196" s="75"/>
      <c r="C196" s="75"/>
      <c r="D196" s="75"/>
      <c r="E196" s="75"/>
      <c r="F196" s="75"/>
      <c r="G196" s="75"/>
      <c r="H196" s="75"/>
      <c r="I196" s="75"/>
      <c r="J196" s="75"/>
      <c r="K196" s="76"/>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1:48" ht="20.25" customHeight="1">
      <c r="A197" s="527" t="s">
        <v>243</v>
      </c>
      <c r="B197" s="521" t="s">
        <v>262</v>
      </c>
      <c r="C197" s="521"/>
      <c r="D197" s="521"/>
      <c r="E197" s="521"/>
      <c r="F197" s="521" t="s">
        <v>263</v>
      </c>
      <c r="G197" s="521"/>
      <c r="H197" s="521"/>
      <c r="I197" s="521"/>
      <c r="J197" s="522" t="s">
        <v>264</v>
      </c>
      <c r="K197" s="528" t="s">
        <v>265</v>
      </c>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1:48" ht="20.25" customHeight="1">
      <c r="A198" s="517"/>
      <c r="B198" s="530" t="s">
        <v>266</v>
      </c>
      <c r="C198" s="531"/>
      <c r="D198" s="532" t="s">
        <v>267</v>
      </c>
      <c r="E198" s="532"/>
      <c r="F198" s="532" t="s">
        <v>266</v>
      </c>
      <c r="G198" s="532"/>
      <c r="H198" s="532" t="s">
        <v>267</v>
      </c>
      <c r="I198" s="532"/>
      <c r="J198" s="523"/>
      <c r="K198" s="529"/>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1:48" ht="20.25" customHeight="1">
      <c r="A199" s="520"/>
      <c r="B199" s="69" t="s">
        <v>96</v>
      </c>
      <c r="C199" s="69" t="s">
        <v>254</v>
      </c>
      <c r="D199" s="69" t="s">
        <v>96</v>
      </c>
      <c r="E199" s="69" t="s">
        <v>254</v>
      </c>
      <c r="F199" s="69" t="s">
        <v>96</v>
      </c>
      <c r="G199" s="69" t="s">
        <v>254</v>
      </c>
      <c r="H199" s="69" t="s">
        <v>96</v>
      </c>
      <c r="I199" s="69" t="s">
        <v>254</v>
      </c>
      <c r="J199" s="524"/>
      <c r="K199" s="529"/>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1:48" ht="20.25" customHeight="1" thickBot="1">
      <c r="A200" s="70" t="s">
        <v>274</v>
      </c>
      <c r="B200" s="71">
        <v>0</v>
      </c>
      <c r="C200" s="71">
        <v>0</v>
      </c>
      <c r="D200" s="71">
        <v>6</v>
      </c>
      <c r="E200" s="71">
        <v>90000</v>
      </c>
      <c r="F200" s="71">
        <v>0</v>
      </c>
      <c r="G200" s="71">
        <v>0</v>
      </c>
      <c r="H200" s="71">
        <v>0</v>
      </c>
      <c r="I200" s="71">
        <v>0</v>
      </c>
      <c r="J200" s="72">
        <v>600</v>
      </c>
      <c r="K200" s="73"/>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1:48" ht="20.25" customHeight="1" thickBot="1">
      <c r="A201" s="74"/>
      <c r="B201" s="75"/>
      <c r="C201" s="75"/>
      <c r="D201" s="75"/>
      <c r="E201" s="75"/>
      <c r="F201" s="75"/>
      <c r="G201" s="75"/>
      <c r="H201" s="75"/>
      <c r="I201" s="75"/>
      <c r="J201" s="75"/>
      <c r="K201" s="76"/>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1:48" ht="20.25" customHeight="1">
      <c r="A202" s="527" t="s">
        <v>243</v>
      </c>
      <c r="B202" s="521" t="s">
        <v>262</v>
      </c>
      <c r="C202" s="521"/>
      <c r="D202" s="521"/>
      <c r="E202" s="521"/>
      <c r="F202" s="521" t="s">
        <v>263</v>
      </c>
      <c r="G202" s="521"/>
      <c r="H202" s="521"/>
      <c r="I202" s="521"/>
      <c r="J202" s="522" t="s">
        <v>275</v>
      </c>
      <c r="K202" s="528" t="s">
        <v>265</v>
      </c>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1:48" ht="20.25" customHeight="1">
      <c r="A203" s="517"/>
      <c r="B203" s="530" t="s">
        <v>266</v>
      </c>
      <c r="C203" s="531"/>
      <c r="D203" s="532" t="s">
        <v>267</v>
      </c>
      <c r="E203" s="532"/>
      <c r="F203" s="532" t="s">
        <v>266</v>
      </c>
      <c r="G203" s="532"/>
      <c r="H203" s="532" t="s">
        <v>267</v>
      </c>
      <c r="I203" s="532"/>
      <c r="J203" s="523"/>
      <c r="K203" s="529"/>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1:48" ht="20.25" customHeight="1">
      <c r="A204" s="520"/>
      <c r="B204" s="69" t="s">
        <v>96</v>
      </c>
      <c r="C204" s="69" t="s">
        <v>254</v>
      </c>
      <c r="D204" s="69" t="s">
        <v>96</v>
      </c>
      <c r="E204" s="69" t="s">
        <v>254</v>
      </c>
      <c r="F204" s="69" t="s">
        <v>96</v>
      </c>
      <c r="G204" s="69" t="s">
        <v>254</v>
      </c>
      <c r="H204" s="69" t="s">
        <v>96</v>
      </c>
      <c r="I204" s="69" t="s">
        <v>254</v>
      </c>
      <c r="J204" s="524"/>
      <c r="K204" s="529"/>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1:48" ht="20.25" customHeight="1" thickBot="1">
      <c r="A205" s="70" t="s">
        <v>276</v>
      </c>
      <c r="B205" s="71">
        <v>0</v>
      </c>
      <c r="C205" s="71">
        <v>0</v>
      </c>
      <c r="D205" s="71">
        <v>2</v>
      </c>
      <c r="E205" s="71">
        <v>33000</v>
      </c>
      <c r="F205" s="71">
        <v>0</v>
      </c>
      <c r="G205" s="71">
        <v>0</v>
      </c>
      <c r="H205" s="71">
        <v>0</v>
      </c>
      <c r="I205" s="71">
        <v>0</v>
      </c>
      <c r="J205" s="72">
        <v>475</v>
      </c>
      <c r="K205" s="73"/>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1:48" ht="20.25" customHeight="1" thickBot="1">
      <c r="A206" s="74"/>
      <c r="B206" s="75"/>
      <c r="C206" s="75"/>
      <c r="D206" s="75"/>
      <c r="E206" s="75"/>
      <c r="F206" s="75"/>
      <c r="G206" s="75"/>
      <c r="H206" s="75"/>
      <c r="I206" s="75"/>
      <c r="J206" s="75"/>
      <c r="K206" s="76"/>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1:48" ht="20.25" customHeight="1">
      <c r="A207" s="527" t="s">
        <v>243</v>
      </c>
      <c r="B207" s="521" t="s">
        <v>262</v>
      </c>
      <c r="C207" s="521"/>
      <c r="D207" s="521"/>
      <c r="E207" s="521"/>
      <c r="F207" s="521" t="s">
        <v>263</v>
      </c>
      <c r="G207" s="521"/>
      <c r="H207" s="521"/>
      <c r="I207" s="521"/>
      <c r="J207" s="522" t="s">
        <v>277</v>
      </c>
      <c r="K207" s="528" t="s">
        <v>265</v>
      </c>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1:48" ht="20.25" customHeight="1">
      <c r="A208" s="517"/>
      <c r="B208" s="530" t="s">
        <v>266</v>
      </c>
      <c r="C208" s="531"/>
      <c r="D208" s="532" t="s">
        <v>267</v>
      </c>
      <c r="E208" s="532"/>
      <c r="F208" s="532" t="s">
        <v>266</v>
      </c>
      <c r="G208" s="532"/>
      <c r="H208" s="532" t="s">
        <v>267</v>
      </c>
      <c r="I208" s="532"/>
      <c r="J208" s="523"/>
      <c r="K208" s="529"/>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1:48" ht="20.25" customHeight="1">
      <c r="A209" s="520"/>
      <c r="B209" s="69" t="s">
        <v>96</v>
      </c>
      <c r="C209" s="69" t="s">
        <v>254</v>
      </c>
      <c r="D209" s="69" t="s">
        <v>96</v>
      </c>
      <c r="E209" s="69" t="s">
        <v>254</v>
      </c>
      <c r="F209" s="69" t="s">
        <v>96</v>
      </c>
      <c r="G209" s="69" t="s">
        <v>254</v>
      </c>
      <c r="H209" s="69" t="s">
        <v>96</v>
      </c>
      <c r="I209" s="69" t="s">
        <v>254</v>
      </c>
      <c r="J209" s="524"/>
      <c r="K209" s="529"/>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1:48" ht="20.25" customHeight="1" thickBot="1">
      <c r="A210" s="70" t="s">
        <v>278</v>
      </c>
      <c r="B210" s="71">
        <v>0</v>
      </c>
      <c r="C210" s="71">
        <v>0</v>
      </c>
      <c r="D210" s="71">
        <v>0</v>
      </c>
      <c r="E210" s="71">
        <v>0</v>
      </c>
      <c r="F210" s="71">
        <v>0</v>
      </c>
      <c r="G210" s="71">
        <v>0</v>
      </c>
      <c r="H210" s="71">
        <v>0</v>
      </c>
      <c r="I210" s="71">
        <v>0</v>
      </c>
      <c r="J210" s="72">
        <v>0</v>
      </c>
      <c r="K210" s="73"/>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1:48" ht="20.25" customHeight="1" thickBot="1">
      <c r="A211" s="74"/>
      <c r="B211" s="75"/>
      <c r="C211" s="75"/>
      <c r="D211" s="75"/>
      <c r="E211" s="75"/>
      <c r="F211" s="75"/>
      <c r="G211" s="75"/>
      <c r="H211" s="75"/>
      <c r="I211" s="75"/>
      <c r="J211" s="75"/>
      <c r="K211" s="76"/>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1:48" ht="20.25" customHeight="1">
      <c r="A212" s="521" t="s">
        <v>243</v>
      </c>
      <c r="B212" s="521" t="s">
        <v>279</v>
      </c>
      <c r="C212" s="521"/>
      <c r="D212" s="521" t="s">
        <v>280</v>
      </c>
      <c r="E212" s="521"/>
      <c r="F212" s="521"/>
      <c r="G212" s="521" t="s">
        <v>281</v>
      </c>
      <c r="H212" s="521"/>
      <c r="I212" s="521"/>
      <c r="J212" s="522" t="s">
        <v>282</v>
      </c>
      <c r="K212" s="528" t="s">
        <v>265</v>
      </c>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1:48" ht="20.25" customHeight="1">
      <c r="A213" s="532"/>
      <c r="B213" s="532"/>
      <c r="C213" s="532"/>
      <c r="D213" s="69" t="s">
        <v>283</v>
      </c>
      <c r="E213" s="69" t="s">
        <v>284</v>
      </c>
      <c r="F213" s="69" t="s">
        <v>285</v>
      </c>
      <c r="G213" s="69" t="s">
        <v>283</v>
      </c>
      <c r="H213" s="69" t="s">
        <v>284</v>
      </c>
      <c r="I213" s="69" t="s">
        <v>285</v>
      </c>
      <c r="J213" s="524"/>
      <c r="K213" s="529"/>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1:48" ht="20.25" customHeight="1">
      <c r="A214" s="78" t="s">
        <v>286</v>
      </c>
      <c r="B214" s="533">
        <v>1</v>
      </c>
      <c r="C214" s="534"/>
      <c r="D214" s="41"/>
      <c r="E214" s="41">
        <v>500</v>
      </c>
      <c r="F214" s="41">
        <v>500</v>
      </c>
      <c r="G214" s="41"/>
      <c r="H214" s="41">
        <v>2000</v>
      </c>
      <c r="I214" s="41">
        <v>2000</v>
      </c>
      <c r="J214" s="133">
        <v>3500</v>
      </c>
      <c r="K214" s="133"/>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1:48" ht="20.2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row>
    <row r="216" spans="1:48" ht="20.25" customHeight="1">
      <c r="A216" s="535" t="s">
        <v>287</v>
      </c>
      <c r="B216" s="536"/>
      <c r="C216" s="79"/>
      <c r="D216" s="79"/>
      <c r="E216" s="79"/>
      <c r="F216" s="79"/>
      <c r="G216" s="79"/>
      <c r="H216" s="79"/>
      <c r="I216" s="79"/>
      <c r="J216" s="79"/>
      <c r="K216" s="79"/>
      <c r="L216" s="79"/>
      <c r="M216" s="79"/>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1:48" ht="20.25" customHeight="1">
      <c r="A217" s="537" t="s">
        <v>288</v>
      </c>
      <c r="B217" s="538"/>
      <c r="C217" s="538"/>
      <c r="D217" s="538"/>
      <c r="E217" s="538"/>
      <c r="F217" s="538"/>
      <c r="G217" s="538"/>
      <c r="H217" s="538"/>
      <c r="I217" s="538"/>
      <c r="J217" s="538"/>
      <c r="K217" s="538"/>
      <c r="L217" s="538"/>
      <c r="M217" s="539"/>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1:48" ht="20.25" customHeight="1">
      <c r="A218" s="540" t="s">
        <v>289</v>
      </c>
      <c r="B218" s="540" t="s">
        <v>290</v>
      </c>
      <c r="C218" s="542" t="s">
        <v>291</v>
      </c>
      <c r="D218" s="543"/>
      <c r="E218" s="543"/>
      <c r="F218" s="544"/>
      <c r="G218" s="542" t="s">
        <v>292</v>
      </c>
      <c r="H218" s="543"/>
      <c r="I218" s="543"/>
      <c r="J218" s="545"/>
      <c r="K218" s="543" t="s">
        <v>293</v>
      </c>
      <c r="L218" s="543"/>
      <c r="M218" s="546" t="s">
        <v>294</v>
      </c>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1:48" ht="20.25" customHeight="1">
      <c r="A219" s="541"/>
      <c r="B219" s="541"/>
      <c r="C219" s="80" t="s">
        <v>295</v>
      </c>
      <c r="D219" s="81" t="s">
        <v>296</v>
      </c>
      <c r="E219" s="81" t="s">
        <v>297</v>
      </c>
      <c r="F219" s="82" t="s">
        <v>298</v>
      </c>
      <c r="G219" s="80" t="s">
        <v>299</v>
      </c>
      <c r="H219" s="81" t="s">
        <v>300</v>
      </c>
      <c r="I219" s="81" t="s">
        <v>301</v>
      </c>
      <c r="J219" s="83" t="s">
        <v>302</v>
      </c>
      <c r="K219" s="81" t="s">
        <v>303</v>
      </c>
      <c r="L219" s="81" t="s">
        <v>304</v>
      </c>
      <c r="M219" s="547"/>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1:48" ht="20.25" customHeight="1" thickBot="1">
      <c r="A220" s="168">
        <v>363500</v>
      </c>
      <c r="B220" s="168">
        <v>10</v>
      </c>
      <c r="C220" s="169" t="s">
        <v>633</v>
      </c>
      <c r="D220" s="170" t="s">
        <v>634</v>
      </c>
      <c r="E220" s="170" t="s">
        <v>635</v>
      </c>
      <c r="F220" s="171" t="s">
        <v>636</v>
      </c>
      <c r="G220" s="38">
        <v>1</v>
      </c>
      <c r="H220" s="38"/>
      <c r="I220" s="38">
        <v>1</v>
      </c>
      <c r="J220" s="38">
        <v>2</v>
      </c>
      <c r="K220" s="38">
        <v>3601771</v>
      </c>
      <c r="L220" s="38">
        <v>535327</v>
      </c>
      <c r="M220" s="38">
        <v>1576</v>
      </c>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1:48" ht="20.25" customHeight="1">
      <c r="A221" s="542" t="s">
        <v>309</v>
      </c>
      <c r="B221" s="543"/>
      <c r="C221" s="544"/>
      <c r="D221" s="566" t="s">
        <v>310</v>
      </c>
      <c r="E221" s="566" t="s">
        <v>311</v>
      </c>
      <c r="F221" s="566" t="s">
        <v>312</v>
      </c>
      <c r="G221" s="566" t="s">
        <v>313</v>
      </c>
      <c r="H221" s="566" t="s">
        <v>314</v>
      </c>
      <c r="I221" s="555" t="s">
        <v>315</v>
      </c>
      <c r="J221" s="556"/>
      <c r="K221" s="556"/>
      <c r="L221" s="557"/>
      <c r="M221" s="2"/>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1:48" ht="20.25" customHeight="1">
      <c r="A222" s="80" t="s">
        <v>316</v>
      </c>
      <c r="B222" s="81" t="s">
        <v>317</v>
      </c>
      <c r="C222" s="82" t="s">
        <v>318</v>
      </c>
      <c r="D222" s="541"/>
      <c r="E222" s="541"/>
      <c r="F222" s="541"/>
      <c r="G222" s="541"/>
      <c r="H222" s="541"/>
      <c r="I222" s="80" t="s">
        <v>319</v>
      </c>
      <c r="J222" s="81" t="s">
        <v>320</v>
      </c>
      <c r="K222" s="81" t="s">
        <v>321</v>
      </c>
      <c r="L222" s="82" t="s">
        <v>322</v>
      </c>
      <c r="M222" s="2"/>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1:48" ht="20.25" customHeight="1" thickBot="1">
      <c r="A223" s="27"/>
      <c r="B223" s="27"/>
      <c r="C223" s="27" t="s">
        <v>233</v>
      </c>
      <c r="D223" s="27">
        <v>10</v>
      </c>
      <c r="E223" s="27" t="s">
        <v>679</v>
      </c>
      <c r="F223" s="27">
        <v>39.4</v>
      </c>
      <c r="G223" s="27">
        <v>15</v>
      </c>
      <c r="H223" s="27"/>
      <c r="I223" s="27"/>
      <c r="J223" s="27"/>
      <c r="K223" s="27"/>
      <c r="L223" s="27"/>
      <c r="M223" s="2"/>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1:48" ht="20.25" customHeight="1">
      <c r="A224" s="555" t="s">
        <v>323</v>
      </c>
      <c r="B224" s="557"/>
      <c r="C224" s="558" t="s">
        <v>324</v>
      </c>
      <c r="D224" s="559"/>
      <c r="E224" s="555" t="s">
        <v>325</v>
      </c>
      <c r="F224" s="556"/>
      <c r="G224" s="556"/>
      <c r="H224" s="556"/>
      <c r="I224" s="556"/>
      <c r="J224" s="556"/>
      <c r="K224" s="556"/>
      <c r="L224" s="557"/>
      <c r="M224" s="2"/>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1:48" ht="20.25" customHeight="1">
      <c r="A225" s="80" t="s">
        <v>326</v>
      </c>
      <c r="B225" s="82" t="s">
        <v>327</v>
      </c>
      <c r="C225" s="560"/>
      <c r="D225" s="561"/>
      <c r="E225" s="80" t="s">
        <v>328</v>
      </c>
      <c r="F225" s="81" t="s">
        <v>329</v>
      </c>
      <c r="G225" s="81" t="s">
        <v>330</v>
      </c>
      <c r="H225" s="81" t="s">
        <v>331</v>
      </c>
      <c r="I225" s="81" t="s">
        <v>332</v>
      </c>
      <c r="J225" s="81" t="s">
        <v>333</v>
      </c>
      <c r="K225" s="81" t="s">
        <v>334</v>
      </c>
      <c r="L225" s="82" t="s">
        <v>335</v>
      </c>
      <c r="M225" s="2"/>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1:48" ht="20.25" customHeight="1" thickBot="1">
      <c r="A226" s="27">
        <v>12964</v>
      </c>
      <c r="B226" s="27">
        <v>13547</v>
      </c>
      <c r="C226" s="89" t="s">
        <v>336</v>
      </c>
      <c r="D226" s="165"/>
      <c r="E226" s="92">
        <v>6000</v>
      </c>
      <c r="F226" s="92">
        <v>4000</v>
      </c>
      <c r="G226" s="92">
        <v>2000</v>
      </c>
      <c r="H226" s="92">
        <v>1000</v>
      </c>
      <c r="I226" s="92">
        <v>700</v>
      </c>
      <c r="J226" s="92">
        <v>40</v>
      </c>
      <c r="K226" s="92">
        <v>15</v>
      </c>
      <c r="L226" s="92">
        <v>8</v>
      </c>
      <c r="M226" s="2"/>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1:48" ht="20.25" customHeight="1">
      <c r="A227" s="562" t="s">
        <v>337</v>
      </c>
      <c r="B227" s="563" t="s">
        <v>338</v>
      </c>
      <c r="C227" s="564"/>
      <c r="D227" s="564"/>
      <c r="E227" s="564"/>
      <c r="F227" s="564"/>
      <c r="G227" s="564"/>
      <c r="H227" s="564"/>
      <c r="I227" s="564"/>
      <c r="J227" s="564"/>
      <c r="K227" s="564"/>
      <c r="L227" s="565"/>
      <c r="M227" s="2"/>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1:48" ht="30" customHeight="1">
      <c r="A228" s="562"/>
      <c r="B228" s="93" t="s">
        <v>339</v>
      </c>
      <c r="C228" s="93" t="s">
        <v>340</v>
      </c>
      <c r="D228" s="93" t="s">
        <v>341</v>
      </c>
      <c r="E228" s="93" t="s">
        <v>342</v>
      </c>
      <c r="F228" s="93" t="s">
        <v>343</v>
      </c>
      <c r="G228" s="93" t="s">
        <v>344</v>
      </c>
      <c r="H228" s="93" t="s">
        <v>345</v>
      </c>
      <c r="I228" s="93" t="s">
        <v>346</v>
      </c>
      <c r="J228" s="93"/>
      <c r="K228" s="93"/>
      <c r="L228" s="93"/>
      <c r="M228" s="79"/>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1:48" ht="20.25" customHeight="1" thickBot="1">
      <c r="A229" s="41">
        <v>5750</v>
      </c>
      <c r="B229" s="38">
        <v>29</v>
      </c>
      <c r="C229" s="38"/>
      <c r="D229" s="38"/>
      <c r="E229" s="38"/>
      <c r="F229" s="38"/>
      <c r="G229" s="38">
        <v>1</v>
      </c>
      <c r="H229" s="38"/>
      <c r="I229" s="38"/>
      <c r="J229" s="41"/>
      <c r="K229" s="41"/>
      <c r="L229" s="172"/>
      <c r="M229" s="79"/>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1:48" ht="20.25" customHeight="1">
      <c r="A230" s="548" t="s">
        <v>347</v>
      </c>
      <c r="B230" s="549"/>
      <c r="C230" s="549"/>
      <c r="D230" s="549"/>
      <c r="E230" s="549"/>
      <c r="F230" s="549"/>
      <c r="G230" s="549"/>
      <c r="H230" s="549"/>
      <c r="I230" s="549"/>
      <c r="J230" s="549"/>
      <c r="K230" s="549"/>
      <c r="L230" s="550"/>
      <c r="M230" s="79"/>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1:48" ht="30.75" customHeight="1">
      <c r="A231" s="95" t="s">
        <v>348</v>
      </c>
      <c r="B231" s="95" t="s">
        <v>349</v>
      </c>
      <c r="C231" s="95" t="s">
        <v>340</v>
      </c>
      <c r="D231" s="95" t="s">
        <v>341</v>
      </c>
      <c r="E231" s="95" t="s">
        <v>350</v>
      </c>
      <c r="F231" s="81" t="s">
        <v>343</v>
      </c>
      <c r="G231" s="81" t="s">
        <v>345</v>
      </c>
      <c r="H231" s="95" t="s">
        <v>346</v>
      </c>
      <c r="I231" s="95"/>
      <c r="J231" s="95"/>
      <c r="K231" s="95"/>
      <c r="L231" s="95"/>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1:48" ht="20.25" customHeight="1">
      <c r="A232" s="9">
        <v>20</v>
      </c>
      <c r="B232" s="9">
        <v>9</v>
      </c>
      <c r="C232" s="9">
        <v>0</v>
      </c>
      <c r="D232" s="9">
        <v>0</v>
      </c>
      <c r="E232" s="9">
        <v>0</v>
      </c>
      <c r="F232" s="96">
        <v>0</v>
      </c>
      <c r="G232" s="96">
        <v>0</v>
      </c>
      <c r="H232" s="9">
        <v>0</v>
      </c>
      <c r="I232" s="9"/>
      <c r="J232" s="9"/>
      <c r="K232" s="9"/>
      <c r="L232" s="9"/>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1:48" ht="20.25" customHeight="1">
      <c r="A233" s="537" t="s">
        <v>351</v>
      </c>
      <c r="B233" s="53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1:48" ht="20.25" customHeight="1">
      <c r="A234" s="95" t="s">
        <v>320</v>
      </c>
      <c r="B234" s="95" t="s">
        <v>352</v>
      </c>
      <c r="C234" s="95" t="s">
        <v>353</v>
      </c>
      <c r="D234" s="97"/>
      <c r="E234" s="97"/>
      <c r="F234" s="98"/>
      <c r="G234" s="98"/>
      <c r="H234" s="97"/>
      <c r="I234" s="97"/>
      <c r="J234" s="97"/>
      <c r="K234" s="97"/>
      <c r="L234" s="97"/>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1:48" ht="20.25" customHeight="1">
      <c r="A235" s="9">
        <v>75</v>
      </c>
      <c r="B235" s="9">
        <v>10</v>
      </c>
      <c r="C235" s="9">
        <v>15</v>
      </c>
      <c r="D235" s="99"/>
      <c r="E235" s="99"/>
      <c r="F235" s="99"/>
      <c r="G235" s="99"/>
      <c r="H235" s="99"/>
      <c r="I235" s="97"/>
      <c r="J235" s="97"/>
      <c r="K235" s="97"/>
      <c r="L235" s="97"/>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1:48" ht="20.25" customHeight="1">
      <c r="A236" s="537" t="s">
        <v>354</v>
      </c>
      <c r="B236" s="539"/>
      <c r="C236" s="99"/>
      <c r="D236" s="99"/>
      <c r="E236" s="99"/>
      <c r="F236" s="99"/>
      <c r="G236" s="99"/>
      <c r="H236" s="99"/>
      <c r="I236" s="99"/>
      <c r="J236" s="99"/>
      <c r="K236" s="100"/>
      <c r="L236" s="10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1:24" s="10" customFormat="1" ht="20.25" customHeight="1">
      <c r="A237" s="101" t="s">
        <v>149</v>
      </c>
      <c r="B237" s="101" t="s">
        <v>355</v>
      </c>
      <c r="C237" s="101" t="s">
        <v>356</v>
      </c>
      <c r="D237" s="101" t="s">
        <v>357</v>
      </c>
      <c r="E237" s="101" t="s">
        <v>358</v>
      </c>
      <c r="F237" s="101" t="s">
        <v>359</v>
      </c>
      <c r="G237" s="101" t="s">
        <v>360</v>
      </c>
      <c r="H237" s="101" t="s">
        <v>361</v>
      </c>
      <c r="I237" s="102" t="s">
        <v>149</v>
      </c>
      <c r="J237" s="102" t="s">
        <v>355</v>
      </c>
      <c r="K237" s="102" t="s">
        <v>356</v>
      </c>
      <c r="L237" s="102" t="s">
        <v>357</v>
      </c>
      <c r="M237" s="102" t="s">
        <v>358</v>
      </c>
      <c r="N237" s="102" t="s">
        <v>359</v>
      </c>
      <c r="O237" s="102" t="s">
        <v>360</v>
      </c>
      <c r="P237" s="102" t="s">
        <v>361</v>
      </c>
      <c r="Q237" s="95" t="s">
        <v>149</v>
      </c>
      <c r="R237" s="95" t="s">
        <v>355</v>
      </c>
      <c r="S237" s="95" t="s">
        <v>356</v>
      </c>
      <c r="T237" s="95" t="s">
        <v>357</v>
      </c>
      <c r="U237" s="95" t="s">
        <v>358</v>
      </c>
      <c r="V237" s="95" t="s">
        <v>359</v>
      </c>
      <c r="W237" s="95" t="s">
        <v>360</v>
      </c>
      <c r="X237" s="95" t="s">
        <v>361</v>
      </c>
    </row>
    <row r="238" spans="1:24" s="10" customFormat="1" ht="20.25" customHeight="1">
      <c r="A238" s="103">
        <v>1</v>
      </c>
      <c r="B238" s="114" t="s">
        <v>362</v>
      </c>
      <c r="C238" s="103" t="s">
        <v>641</v>
      </c>
      <c r="D238" s="103" t="s">
        <v>363</v>
      </c>
      <c r="E238" s="103" t="s">
        <v>364</v>
      </c>
      <c r="F238" s="103">
        <v>28</v>
      </c>
      <c r="G238" s="103" t="s">
        <v>365</v>
      </c>
      <c r="H238" s="115">
        <v>9132315646</v>
      </c>
      <c r="I238" s="104">
        <v>16</v>
      </c>
      <c r="J238" s="105"/>
      <c r="K238" s="9"/>
      <c r="L238" s="9"/>
      <c r="M238" s="9"/>
      <c r="N238" s="9"/>
      <c r="O238" s="9"/>
      <c r="P238" s="106"/>
      <c r="Q238" s="107">
        <v>31</v>
      </c>
      <c r="R238" s="108"/>
      <c r="S238" s="107"/>
      <c r="T238" s="107"/>
      <c r="U238" s="107"/>
      <c r="V238" s="107"/>
      <c r="W238" s="107"/>
      <c r="X238" s="109"/>
    </row>
    <row r="239" spans="1:24" s="10" customFormat="1" ht="20.25" customHeight="1">
      <c r="A239" s="103">
        <v>2</v>
      </c>
      <c r="B239" s="114"/>
      <c r="C239" s="103"/>
      <c r="D239" s="103"/>
      <c r="E239" s="103"/>
      <c r="F239" s="103"/>
      <c r="G239" s="103"/>
      <c r="H239" s="116"/>
      <c r="I239" s="104">
        <v>17</v>
      </c>
      <c r="J239" s="105"/>
      <c r="K239" s="9"/>
      <c r="L239" s="9"/>
      <c r="M239" s="9"/>
      <c r="N239" s="9"/>
      <c r="O239" s="9"/>
      <c r="P239" s="110"/>
      <c r="Q239" s="107">
        <v>32</v>
      </c>
      <c r="R239" s="108"/>
      <c r="S239" s="107"/>
      <c r="T239" s="107"/>
      <c r="U239" s="107"/>
      <c r="V239" s="107"/>
      <c r="W239" s="107"/>
      <c r="X239" s="111"/>
    </row>
    <row r="240" spans="1:24" s="10" customFormat="1" ht="20.25" customHeight="1">
      <c r="A240" s="103">
        <v>3</v>
      </c>
      <c r="B240" s="114"/>
      <c r="C240" s="103"/>
      <c r="D240" s="103"/>
      <c r="E240" s="103"/>
      <c r="F240" s="103"/>
      <c r="G240" s="103"/>
      <c r="H240" s="116"/>
      <c r="I240" s="104">
        <v>18</v>
      </c>
      <c r="J240" s="105"/>
      <c r="K240" s="9"/>
      <c r="L240" s="9"/>
      <c r="M240" s="9"/>
      <c r="N240" s="9"/>
      <c r="O240" s="9"/>
      <c r="P240" s="112"/>
      <c r="Q240" s="107">
        <v>33</v>
      </c>
      <c r="R240" s="108"/>
      <c r="S240" s="107"/>
      <c r="T240" s="107"/>
      <c r="U240" s="107"/>
      <c r="V240" s="107"/>
      <c r="W240" s="107"/>
      <c r="X240" s="111"/>
    </row>
    <row r="241" spans="1:24" s="10" customFormat="1" ht="20.25" customHeight="1">
      <c r="A241" s="103">
        <v>4</v>
      </c>
      <c r="B241" s="114"/>
      <c r="C241" s="103"/>
      <c r="D241" s="103"/>
      <c r="E241" s="103"/>
      <c r="F241" s="103"/>
      <c r="G241" s="103"/>
      <c r="H241" s="116"/>
      <c r="I241" s="104">
        <v>19</v>
      </c>
      <c r="J241" s="113"/>
      <c r="K241" s="9"/>
      <c r="L241" s="9"/>
      <c r="M241" s="9"/>
      <c r="N241" s="9"/>
      <c r="O241" s="9"/>
      <c r="P241" s="110"/>
      <c r="Q241" s="107">
        <v>34</v>
      </c>
      <c r="R241" s="108"/>
      <c r="S241" s="107"/>
      <c r="T241" s="107"/>
      <c r="U241" s="107"/>
      <c r="V241" s="107"/>
      <c r="W241" s="107"/>
      <c r="X241" s="111"/>
    </row>
    <row r="242" spans="1:24" s="10" customFormat="1" ht="20.25" customHeight="1">
      <c r="A242" s="103">
        <v>5</v>
      </c>
      <c r="B242" s="114"/>
      <c r="C242" s="103"/>
      <c r="D242" s="103"/>
      <c r="E242" s="103"/>
      <c r="F242" s="103"/>
      <c r="G242" s="103"/>
      <c r="H242" s="116"/>
      <c r="I242" s="104">
        <v>20</v>
      </c>
      <c r="J242" s="113"/>
      <c r="K242" s="9"/>
      <c r="L242" s="9"/>
      <c r="M242" s="9"/>
      <c r="N242" s="9"/>
      <c r="O242" s="9"/>
      <c r="P242" s="110"/>
      <c r="Q242" s="107">
        <v>35</v>
      </c>
      <c r="R242" s="108"/>
      <c r="S242" s="107"/>
      <c r="T242" s="107"/>
      <c r="U242" s="107"/>
      <c r="V242" s="107"/>
      <c r="W242" s="107"/>
      <c r="X242" s="111"/>
    </row>
    <row r="243" spans="1:24" s="10" customFormat="1" ht="20.25" customHeight="1">
      <c r="A243" s="103">
        <v>6</v>
      </c>
      <c r="B243" s="114"/>
      <c r="C243" s="103"/>
      <c r="D243" s="103"/>
      <c r="E243" s="103"/>
      <c r="F243" s="103"/>
      <c r="G243" s="103"/>
      <c r="H243" s="116"/>
      <c r="I243" s="104">
        <v>21</v>
      </c>
      <c r="J243" s="113"/>
      <c r="K243" s="9"/>
      <c r="L243" s="9"/>
      <c r="M243" s="9"/>
      <c r="N243" s="9"/>
      <c r="O243" s="9"/>
      <c r="P243" s="110"/>
      <c r="Q243" s="107">
        <v>36</v>
      </c>
      <c r="R243" s="108"/>
      <c r="S243" s="107"/>
      <c r="T243" s="107"/>
      <c r="U243" s="107"/>
      <c r="V243" s="107"/>
      <c r="W243" s="107"/>
      <c r="X243" s="111"/>
    </row>
    <row r="244" spans="1:24" s="10" customFormat="1" ht="20.25" customHeight="1">
      <c r="A244" s="103">
        <v>7</v>
      </c>
      <c r="B244" s="114"/>
      <c r="C244" s="103"/>
      <c r="D244" s="103"/>
      <c r="E244" s="103"/>
      <c r="F244" s="103"/>
      <c r="G244" s="103"/>
      <c r="H244" s="115"/>
      <c r="I244" s="104">
        <v>22</v>
      </c>
      <c r="J244" s="113"/>
      <c r="K244" s="9"/>
      <c r="L244" s="9"/>
      <c r="M244" s="9"/>
      <c r="N244" s="9"/>
      <c r="O244" s="9"/>
      <c r="P244" s="110"/>
      <c r="Q244" s="107">
        <v>37</v>
      </c>
      <c r="R244" s="108"/>
      <c r="S244" s="107"/>
      <c r="T244" s="107"/>
      <c r="U244" s="107"/>
      <c r="V244" s="107"/>
      <c r="W244" s="107"/>
      <c r="X244" s="109"/>
    </row>
    <row r="245" spans="1:24" s="10" customFormat="1" ht="20.25" customHeight="1">
      <c r="A245" s="103">
        <v>8</v>
      </c>
      <c r="B245" s="114"/>
      <c r="C245" s="103"/>
      <c r="D245" s="103"/>
      <c r="E245" s="103"/>
      <c r="F245" s="103"/>
      <c r="G245" s="103"/>
      <c r="H245" s="116"/>
      <c r="I245" s="104">
        <v>23</v>
      </c>
      <c r="J245" s="113"/>
      <c r="K245" s="9"/>
      <c r="L245" s="9"/>
      <c r="M245" s="9"/>
      <c r="N245" s="9"/>
      <c r="O245" s="9"/>
      <c r="P245" s="110"/>
      <c r="Q245" s="107">
        <v>38</v>
      </c>
      <c r="R245" s="108"/>
      <c r="S245" s="107"/>
      <c r="T245" s="107"/>
      <c r="U245" s="107"/>
      <c r="V245" s="107"/>
      <c r="W245" s="107"/>
      <c r="X245" s="111"/>
    </row>
    <row r="246" spans="1:24" s="10" customFormat="1" ht="20.25" customHeight="1">
      <c r="A246" s="103">
        <v>9</v>
      </c>
      <c r="B246" s="114"/>
      <c r="C246" s="103"/>
      <c r="D246" s="103"/>
      <c r="E246" s="103"/>
      <c r="F246" s="103"/>
      <c r="G246" s="103"/>
      <c r="H246" s="115"/>
      <c r="I246" s="104">
        <v>24</v>
      </c>
      <c r="J246" s="38"/>
      <c r="K246" s="38"/>
      <c r="L246" s="38"/>
      <c r="M246" s="38"/>
      <c r="N246" s="38"/>
      <c r="O246" s="9"/>
      <c r="P246" s="110"/>
      <c r="Q246" s="107">
        <v>39</v>
      </c>
      <c r="R246" s="108"/>
      <c r="S246" s="107"/>
      <c r="T246" s="107"/>
      <c r="U246" s="107"/>
      <c r="V246" s="107"/>
      <c r="W246" s="107"/>
      <c r="X246" s="109"/>
    </row>
    <row r="247" spans="1:24" s="10" customFormat="1" ht="20.25" customHeight="1">
      <c r="A247" s="103">
        <v>10</v>
      </c>
      <c r="B247" s="114"/>
      <c r="C247" s="103"/>
      <c r="D247" s="103"/>
      <c r="E247" s="103"/>
      <c r="F247" s="103"/>
      <c r="G247" s="103"/>
      <c r="H247" s="116"/>
      <c r="I247" s="104">
        <v>25</v>
      </c>
      <c r="J247" s="117"/>
      <c r="K247" s="104"/>
      <c r="L247" s="104"/>
      <c r="M247" s="104"/>
      <c r="N247" s="104"/>
      <c r="O247" s="104"/>
      <c r="P247" s="118"/>
      <c r="Q247" s="107">
        <v>40</v>
      </c>
      <c r="R247" s="108"/>
      <c r="S247" s="107"/>
      <c r="T247" s="107"/>
      <c r="U247" s="107"/>
      <c r="V247" s="107"/>
      <c r="W247" s="107"/>
      <c r="X247" s="111"/>
    </row>
    <row r="248" spans="1:24" s="10" customFormat="1" ht="20.25" customHeight="1">
      <c r="A248" s="103">
        <v>11</v>
      </c>
      <c r="B248" s="114"/>
      <c r="C248" s="103"/>
      <c r="D248" s="103"/>
      <c r="E248" s="103"/>
      <c r="F248" s="103"/>
      <c r="G248" s="103"/>
      <c r="H248" s="115"/>
      <c r="I248" s="104">
        <v>26</v>
      </c>
      <c r="J248" s="117"/>
      <c r="K248" s="104"/>
      <c r="L248" s="104"/>
      <c r="M248" s="104"/>
      <c r="N248" s="104"/>
      <c r="O248" s="104"/>
      <c r="P248" s="119"/>
      <c r="Q248" s="107">
        <v>41</v>
      </c>
      <c r="R248" s="108"/>
      <c r="S248" s="107"/>
      <c r="T248" s="107"/>
      <c r="U248" s="107"/>
      <c r="V248" s="107"/>
      <c r="W248" s="107"/>
      <c r="X248" s="109"/>
    </row>
    <row r="249" spans="1:24" s="10" customFormat="1" ht="20.25" customHeight="1">
      <c r="A249" s="103">
        <v>12</v>
      </c>
      <c r="B249" s="114"/>
      <c r="C249" s="103"/>
      <c r="D249" s="103"/>
      <c r="E249" s="103"/>
      <c r="F249" s="103"/>
      <c r="G249" s="103"/>
      <c r="H249" s="116"/>
      <c r="I249" s="104">
        <v>27</v>
      </c>
      <c r="J249" s="117"/>
      <c r="K249" s="104"/>
      <c r="L249" s="104"/>
      <c r="M249" s="104"/>
      <c r="N249" s="104"/>
      <c r="O249" s="104"/>
      <c r="P249" s="118"/>
      <c r="Q249" s="107">
        <v>42</v>
      </c>
      <c r="R249" s="108"/>
      <c r="S249" s="107"/>
      <c r="T249" s="107"/>
      <c r="U249" s="107"/>
      <c r="V249" s="107"/>
      <c r="W249" s="107"/>
      <c r="X249" s="111"/>
    </row>
    <row r="250" spans="1:24" s="10" customFormat="1" ht="20.25" customHeight="1">
      <c r="A250" s="103">
        <v>13</v>
      </c>
      <c r="B250" s="114"/>
      <c r="C250" s="103"/>
      <c r="D250" s="103"/>
      <c r="E250" s="103"/>
      <c r="F250" s="103"/>
      <c r="G250" s="103"/>
      <c r="H250" s="115"/>
      <c r="I250" s="104">
        <v>28</v>
      </c>
      <c r="J250" s="117"/>
      <c r="K250" s="104"/>
      <c r="L250" s="104"/>
      <c r="M250" s="104"/>
      <c r="N250" s="104"/>
      <c r="O250" s="104"/>
      <c r="P250" s="119"/>
      <c r="Q250" s="107">
        <v>43</v>
      </c>
      <c r="R250" s="108"/>
      <c r="S250" s="107"/>
      <c r="T250" s="107"/>
      <c r="U250" s="107"/>
      <c r="V250" s="107"/>
      <c r="W250" s="107"/>
      <c r="X250" s="109"/>
    </row>
    <row r="251" spans="1:24" s="10" customFormat="1" ht="20.25" customHeight="1">
      <c r="A251" s="103">
        <v>14</v>
      </c>
      <c r="B251" s="114"/>
      <c r="C251" s="103"/>
      <c r="D251" s="103"/>
      <c r="E251" s="103"/>
      <c r="F251" s="103"/>
      <c r="G251" s="103"/>
      <c r="H251" s="116"/>
      <c r="I251" s="104">
        <v>29</v>
      </c>
      <c r="J251" s="117"/>
      <c r="K251" s="104"/>
      <c r="L251" s="104"/>
      <c r="M251" s="104"/>
      <c r="N251" s="104"/>
      <c r="O251" s="104"/>
      <c r="P251" s="118"/>
      <c r="Q251" s="107">
        <v>44</v>
      </c>
      <c r="R251" s="108"/>
      <c r="S251" s="107"/>
      <c r="T251" s="107"/>
      <c r="U251" s="107"/>
      <c r="V251" s="107"/>
      <c r="W251" s="107"/>
      <c r="X251" s="111"/>
    </row>
    <row r="252" spans="1:24" s="10" customFormat="1" ht="20.25" customHeight="1">
      <c r="A252" s="103">
        <v>15</v>
      </c>
      <c r="B252" s="114"/>
      <c r="C252" s="103"/>
      <c r="D252" s="103"/>
      <c r="E252" s="103"/>
      <c r="F252" s="103"/>
      <c r="G252" s="103"/>
      <c r="H252" s="116"/>
      <c r="I252" s="104">
        <v>30</v>
      </c>
      <c r="J252" s="117"/>
      <c r="K252" s="104"/>
      <c r="L252" s="104"/>
      <c r="M252" s="104"/>
      <c r="N252" s="104"/>
      <c r="O252" s="104"/>
      <c r="P252" s="118"/>
      <c r="Q252" s="107">
        <v>45</v>
      </c>
      <c r="R252" s="108"/>
      <c r="S252" s="107"/>
      <c r="T252" s="107"/>
      <c r="U252" s="107"/>
      <c r="V252" s="107"/>
      <c r="W252" s="107"/>
      <c r="X252" s="111"/>
    </row>
    <row r="253" spans="1:48" ht="20.25" customHeight="1">
      <c r="A253" s="551" t="s">
        <v>378</v>
      </c>
      <c r="B253" s="552"/>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1:48" ht="20.25" customHeight="1">
      <c r="A254" s="95" t="s">
        <v>149</v>
      </c>
      <c r="B254" s="95" t="s">
        <v>355</v>
      </c>
      <c r="C254" s="95" t="s">
        <v>357</v>
      </c>
      <c r="D254" s="95" t="s">
        <v>358</v>
      </c>
      <c r="E254" s="120" t="s">
        <v>379</v>
      </c>
      <c r="F254" s="95" t="s">
        <v>380</v>
      </c>
      <c r="G254" s="99"/>
      <c r="H254" s="99"/>
      <c r="I254" s="99"/>
      <c r="J254" s="99"/>
      <c r="K254" s="99"/>
      <c r="L254" s="99"/>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1:48" ht="20.25" customHeight="1">
      <c r="A255" s="9">
        <v>1</v>
      </c>
      <c r="B255" s="120" t="s">
        <v>381</v>
      </c>
      <c r="C255" s="9" t="s">
        <v>368</v>
      </c>
      <c r="D255" s="120" t="s">
        <v>364</v>
      </c>
      <c r="E255" s="120" t="s">
        <v>677</v>
      </c>
      <c r="F255" s="9" t="s">
        <v>676</v>
      </c>
      <c r="G255" s="97"/>
      <c r="H255" s="97"/>
      <c r="I255" s="97"/>
      <c r="J255" s="97"/>
      <c r="K255" s="99"/>
      <c r="L255" s="99"/>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1:48" ht="20.25" customHeight="1">
      <c r="A256" s="120">
        <v>2</v>
      </c>
      <c r="B256" s="120"/>
      <c r="C256" s="9"/>
      <c r="D256" s="120"/>
      <c r="E256" s="120"/>
      <c r="F256" s="9"/>
      <c r="G256" s="97"/>
      <c r="H256" s="97"/>
      <c r="I256" s="97"/>
      <c r="J256" s="97"/>
      <c r="K256" s="99"/>
      <c r="L256" s="99"/>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1:48" ht="20.25" customHeight="1">
      <c r="A257" s="120">
        <v>3</v>
      </c>
      <c r="B257" s="120"/>
      <c r="C257" s="9"/>
      <c r="D257" s="120"/>
      <c r="E257" s="120"/>
      <c r="F257" s="9"/>
      <c r="G257" s="97"/>
      <c r="H257" s="97"/>
      <c r="I257" s="97"/>
      <c r="J257" s="97"/>
      <c r="K257" s="99"/>
      <c r="L257" s="9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1:48" ht="20.25" customHeight="1">
      <c r="A258" s="120">
        <v>4</v>
      </c>
      <c r="B258" s="120"/>
      <c r="C258" s="9"/>
      <c r="D258" s="120"/>
      <c r="E258" s="120"/>
      <c r="F258" s="9"/>
      <c r="G258" s="97"/>
      <c r="H258" s="97"/>
      <c r="I258" s="97"/>
      <c r="J258" s="97"/>
      <c r="K258" s="99"/>
      <c r="L258" s="99"/>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1:48" ht="20.25" customHeight="1">
      <c r="A259" s="120">
        <v>5</v>
      </c>
      <c r="B259" s="120"/>
      <c r="C259" s="9"/>
      <c r="D259" s="120"/>
      <c r="E259" s="120"/>
      <c r="F259" s="9"/>
      <c r="G259" s="97"/>
      <c r="H259" s="97"/>
      <c r="I259" s="97"/>
      <c r="J259" s="97"/>
      <c r="K259" s="99"/>
      <c r="L259" s="9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1:48" ht="20.25" customHeight="1">
      <c r="A260" s="120">
        <v>6</v>
      </c>
      <c r="B260" s="120"/>
      <c r="C260" s="9"/>
      <c r="D260" s="9"/>
      <c r="E260" s="9"/>
      <c r="F260" s="9"/>
      <c r="G260" s="97"/>
      <c r="H260" s="97"/>
      <c r="I260" s="97"/>
      <c r="J260" s="97"/>
      <c r="K260" s="99"/>
      <c r="L260" s="99"/>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1:48" ht="20.25" customHeight="1">
      <c r="A261" s="120" t="s">
        <v>382</v>
      </c>
      <c r="B261" s="12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1:48" ht="20.25" customHeight="1">
      <c r="A262" s="95" t="s">
        <v>383</v>
      </c>
      <c r="B262" s="95" t="s">
        <v>384</v>
      </c>
      <c r="C262" s="121" t="s">
        <v>385</v>
      </c>
      <c r="D262" s="81" t="s">
        <v>386</v>
      </c>
      <c r="E262" s="81" t="s">
        <v>387</v>
      </c>
      <c r="F262" s="95" t="s">
        <v>388</v>
      </c>
      <c r="G262" s="122" t="s">
        <v>389</v>
      </c>
      <c r="H262" s="81" t="s">
        <v>390</v>
      </c>
      <c r="I262" s="81" t="s">
        <v>391</v>
      </c>
      <c r="J262" s="81" t="s">
        <v>392</v>
      </c>
      <c r="K262" s="99"/>
      <c r="L262" s="99"/>
      <c r="M262" s="79"/>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1:48" ht="20.25" customHeight="1">
      <c r="A263" s="9">
        <v>0</v>
      </c>
      <c r="B263" s="9">
        <v>0</v>
      </c>
      <c r="C263" s="9">
        <v>30</v>
      </c>
      <c r="D263" s="9">
        <v>0</v>
      </c>
      <c r="E263" s="9">
        <v>0</v>
      </c>
      <c r="F263" s="9">
        <v>0</v>
      </c>
      <c r="G263" s="9">
        <v>0</v>
      </c>
      <c r="H263" s="9">
        <v>2</v>
      </c>
      <c r="I263" s="9">
        <v>0</v>
      </c>
      <c r="J263" s="9">
        <v>0</v>
      </c>
      <c r="K263" s="99"/>
      <c r="L263" s="99"/>
      <c r="M263" s="79"/>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1:48" ht="20.25" customHeight="1">
      <c r="A264" s="553" t="s">
        <v>393</v>
      </c>
      <c r="B264" s="554"/>
      <c r="C264" s="10"/>
      <c r="D264" s="10"/>
      <c r="E264" s="10"/>
      <c r="F264" s="10"/>
      <c r="G264" s="10"/>
      <c r="H264" s="10"/>
      <c r="I264" s="10"/>
      <c r="J264" s="10"/>
      <c r="K264" s="10"/>
      <c r="L264" s="10"/>
      <c r="M264" s="79"/>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1:48" ht="20.25" customHeight="1">
      <c r="A265" s="127" t="s">
        <v>394</v>
      </c>
      <c r="B265" s="128" t="s">
        <v>395</v>
      </c>
      <c r="C265" s="128" t="s">
        <v>396</v>
      </c>
      <c r="D265" s="128" t="s">
        <v>397</v>
      </c>
      <c r="E265" s="128" t="s">
        <v>398</v>
      </c>
      <c r="F265" s="129" t="s">
        <v>399</v>
      </c>
      <c r="G265" s="129" t="s">
        <v>400</v>
      </c>
      <c r="H265" s="129" t="s">
        <v>401</v>
      </c>
      <c r="I265" s="81" t="s">
        <v>402</v>
      </c>
      <c r="J265" s="81" t="s">
        <v>403</v>
      </c>
      <c r="K265" s="130" t="s">
        <v>404</v>
      </c>
      <c r="L265" s="81" t="s">
        <v>405</v>
      </c>
      <c r="M265" s="131" t="s">
        <v>406</v>
      </c>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1:48" ht="20.25" customHeight="1">
      <c r="A266" s="9">
        <v>2</v>
      </c>
      <c r="B266" s="9">
        <v>0</v>
      </c>
      <c r="C266" s="9">
        <v>0</v>
      </c>
      <c r="D266" s="9">
        <v>0</v>
      </c>
      <c r="E266" s="9">
        <v>1</v>
      </c>
      <c r="F266" s="9">
        <v>1</v>
      </c>
      <c r="G266" s="9">
        <v>0</v>
      </c>
      <c r="H266" s="9">
        <v>0</v>
      </c>
      <c r="I266" s="9">
        <v>12</v>
      </c>
      <c r="J266" s="9">
        <v>5</v>
      </c>
      <c r="K266" s="9">
        <v>0</v>
      </c>
      <c r="L266" s="9">
        <v>1</v>
      </c>
      <c r="M266" s="84">
        <v>0</v>
      </c>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1:48" ht="20.25" customHeight="1">
      <c r="A267" s="537" t="s">
        <v>407</v>
      </c>
      <c r="B267" s="539"/>
      <c r="C267" s="10"/>
      <c r="D267" s="10"/>
      <c r="E267" s="10"/>
      <c r="F267" s="10"/>
      <c r="G267" s="10"/>
      <c r="H267" s="10"/>
      <c r="I267" s="10"/>
      <c r="J267" s="10"/>
      <c r="K267" s="10"/>
      <c r="L267" s="10"/>
      <c r="M267" s="79"/>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1:48" ht="20.25" customHeight="1">
      <c r="A268" s="571" t="s">
        <v>408</v>
      </c>
      <c r="B268" s="571" t="s">
        <v>409</v>
      </c>
      <c r="C268" s="572" t="s">
        <v>410</v>
      </c>
      <c r="D268" s="571" t="s">
        <v>411</v>
      </c>
      <c r="E268" s="10"/>
      <c r="F268" s="10"/>
      <c r="G268" s="99"/>
      <c r="H268" s="99"/>
      <c r="I268" s="99"/>
      <c r="J268" s="99"/>
      <c r="K268" s="99"/>
      <c r="L268" s="99"/>
      <c r="M268" s="79"/>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row>
    <row r="269" spans="1:48" ht="20.25" customHeight="1">
      <c r="A269" s="571"/>
      <c r="B269" s="571"/>
      <c r="C269" s="573"/>
      <c r="D269" s="571"/>
      <c r="E269" s="10"/>
      <c r="F269" s="10"/>
      <c r="G269" s="99"/>
      <c r="H269" s="99"/>
      <c r="I269" s="99"/>
      <c r="J269" s="99"/>
      <c r="K269" s="99"/>
      <c r="L269" s="99"/>
      <c r="M269" s="79"/>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row>
    <row r="270" spans="1:48" ht="20.25" customHeight="1">
      <c r="A270" s="9">
        <v>1</v>
      </c>
      <c r="B270" s="9">
        <v>1</v>
      </c>
      <c r="C270" s="9" t="s">
        <v>564</v>
      </c>
      <c r="D270" s="9" t="s">
        <v>567</v>
      </c>
      <c r="E270" s="10"/>
      <c r="F270" s="10"/>
      <c r="G270" s="97"/>
      <c r="H270" s="97"/>
      <c r="I270" s="97"/>
      <c r="J270" s="97"/>
      <c r="K270" s="97"/>
      <c r="L270" s="132"/>
      <c r="M270" s="79"/>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row>
    <row r="271" spans="1:48" ht="20.25" customHeight="1">
      <c r="A271" s="41"/>
      <c r="B271" s="41"/>
      <c r="C271" s="38"/>
      <c r="D271" s="38"/>
      <c r="E271" s="10"/>
      <c r="F271" s="10"/>
      <c r="G271" s="75"/>
      <c r="H271" s="75"/>
      <c r="I271" s="75"/>
      <c r="J271" s="75"/>
      <c r="K271" s="75"/>
      <c r="L271" s="30"/>
      <c r="M271" s="79"/>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row>
    <row r="272" spans="1:48" ht="20.25" customHeight="1">
      <c r="A272" s="133"/>
      <c r="B272" s="133"/>
      <c r="C272" s="134"/>
      <c r="D272" s="134"/>
      <c r="E272" s="10"/>
      <c r="F272" s="10"/>
      <c r="G272" s="75"/>
      <c r="H272" s="75"/>
      <c r="I272" s="75"/>
      <c r="J272" s="75"/>
      <c r="K272" s="75"/>
      <c r="L272" s="30"/>
      <c r="M272" s="79"/>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row>
    <row r="273" spans="1:48" ht="20.25" customHeight="1">
      <c r="A273" s="133"/>
      <c r="B273" s="133"/>
      <c r="C273" s="134"/>
      <c r="D273" s="134"/>
      <c r="E273" s="10"/>
      <c r="F273" s="10"/>
      <c r="G273" s="75"/>
      <c r="H273" s="75"/>
      <c r="I273" s="75"/>
      <c r="J273" s="75"/>
      <c r="K273" s="75"/>
      <c r="L273" s="30"/>
      <c r="M273" s="79"/>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row>
    <row r="274" spans="1:48" ht="20.25" customHeight="1">
      <c r="A274" s="41"/>
      <c r="B274" s="41"/>
      <c r="C274" s="38"/>
      <c r="D274" s="38"/>
      <c r="E274" s="10"/>
      <c r="F274" s="10"/>
      <c r="G274" s="75"/>
      <c r="H274" s="75"/>
      <c r="I274" s="75"/>
      <c r="J274" s="75"/>
      <c r="K274" s="75"/>
      <c r="L274" s="30"/>
      <c r="M274" s="79"/>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row>
    <row r="275" spans="1:48" ht="20.25" customHeight="1">
      <c r="A275" s="75"/>
      <c r="B275" s="75"/>
      <c r="C275" s="75"/>
      <c r="D275" s="75"/>
      <c r="E275" s="75"/>
      <c r="F275" s="75"/>
      <c r="G275" s="75"/>
      <c r="H275" s="75"/>
      <c r="I275" s="75"/>
      <c r="J275" s="75"/>
      <c r="K275" s="75"/>
      <c r="L275" s="30"/>
      <c r="M275" s="79"/>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row>
    <row r="276" spans="1:48" ht="20.25" customHeight="1">
      <c r="A276" s="68"/>
      <c r="B276" s="68"/>
      <c r="C276" s="68"/>
      <c r="D276" s="68"/>
      <c r="E276" s="68"/>
      <c r="F276" s="68"/>
      <c r="G276" s="68"/>
      <c r="H276" s="68"/>
      <c r="I276" s="68"/>
      <c r="J276" s="68"/>
      <c r="K276" s="68"/>
      <c r="L276" s="68"/>
      <c r="M276" s="135"/>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row>
    <row r="277" spans="1:48" ht="20.25" customHeight="1">
      <c r="A277" s="569" t="s">
        <v>412</v>
      </c>
      <c r="B277" s="569"/>
      <c r="C277" s="569"/>
      <c r="D277" s="10"/>
      <c r="E277" s="10"/>
      <c r="F277" s="10"/>
      <c r="G277" s="10"/>
      <c r="H277" s="10"/>
      <c r="I277" s="10"/>
      <c r="J277" s="10"/>
      <c r="K277" s="10"/>
      <c r="L277" s="10"/>
      <c r="M277" s="2"/>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row>
    <row r="278" spans="1:48" ht="20.25" customHeight="1">
      <c r="A278" s="136" t="s">
        <v>149</v>
      </c>
      <c r="B278" s="136" t="s">
        <v>413</v>
      </c>
      <c r="C278" s="136" t="s">
        <v>96</v>
      </c>
      <c r="D278" s="136" t="s">
        <v>414</v>
      </c>
      <c r="E278" s="136" t="s">
        <v>415</v>
      </c>
      <c r="F278" s="136" t="s">
        <v>416</v>
      </c>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row>
    <row r="279" spans="1:48" ht="20.25" customHeight="1">
      <c r="A279" s="136">
        <v>1</v>
      </c>
      <c r="B279" s="137" t="s">
        <v>417</v>
      </c>
      <c r="C279" s="27">
        <v>5</v>
      </c>
      <c r="D279" s="27" t="s">
        <v>647</v>
      </c>
      <c r="E279" s="27" t="s">
        <v>646</v>
      </c>
      <c r="F279" s="27" t="s">
        <v>637</v>
      </c>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row>
    <row r="280" spans="1:48" ht="20.25" customHeight="1">
      <c r="A280" s="136">
        <v>2</v>
      </c>
      <c r="B280" s="137" t="s">
        <v>418</v>
      </c>
      <c r="C280" s="27">
        <v>2</v>
      </c>
      <c r="D280" s="27" t="s">
        <v>647</v>
      </c>
      <c r="E280" s="27" t="s">
        <v>646</v>
      </c>
      <c r="F280" s="27" t="s">
        <v>637</v>
      </c>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row>
    <row r="281" spans="1:48" ht="20.25" customHeight="1">
      <c r="A281" s="136">
        <v>3</v>
      </c>
      <c r="B281" s="137" t="s">
        <v>419</v>
      </c>
      <c r="C281" s="27">
        <v>2</v>
      </c>
      <c r="D281" s="27" t="s">
        <v>647</v>
      </c>
      <c r="E281" s="27" t="s">
        <v>646</v>
      </c>
      <c r="F281" s="27" t="s">
        <v>637</v>
      </c>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row>
    <row r="282" spans="1:48" ht="20.25" customHeight="1">
      <c r="A282" s="136">
        <v>4</v>
      </c>
      <c r="B282" s="137" t="s">
        <v>420</v>
      </c>
      <c r="C282" s="27">
        <v>10</v>
      </c>
      <c r="D282" s="27" t="s">
        <v>647</v>
      </c>
      <c r="E282" s="27" t="s">
        <v>646</v>
      </c>
      <c r="F282" s="27" t="s">
        <v>637</v>
      </c>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row>
    <row r="283" spans="1:48" ht="20.25" customHeight="1">
      <c r="A283" s="136">
        <v>5</v>
      </c>
      <c r="B283" s="137" t="s">
        <v>421</v>
      </c>
      <c r="C283" s="27">
        <v>1</v>
      </c>
      <c r="D283" s="27" t="s">
        <v>647</v>
      </c>
      <c r="E283" s="27" t="s">
        <v>646</v>
      </c>
      <c r="F283" s="27" t="s">
        <v>637</v>
      </c>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row>
    <row r="284" spans="1:48" ht="20.25" customHeight="1">
      <c r="A284" s="136">
        <v>6</v>
      </c>
      <c r="B284" s="137" t="s">
        <v>422</v>
      </c>
      <c r="C284" s="27">
        <v>1</v>
      </c>
      <c r="D284" s="27" t="s">
        <v>647</v>
      </c>
      <c r="E284" s="27" t="s">
        <v>646</v>
      </c>
      <c r="F284" s="27" t="s">
        <v>637</v>
      </c>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row>
    <row r="285" spans="1:48" ht="20.25" customHeight="1">
      <c r="A285" s="136">
        <v>7</v>
      </c>
      <c r="B285" s="137" t="s">
        <v>423</v>
      </c>
      <c r="C285" s="27">
        <v>0</v>
      </c>
      <c r="D285" s="27" t="s">
        <v>647</v>
      </c>
      <c r="E285" s="27" t="s">
        <v>646</v>
      </c>
      <c r="F285" s="27" t="s">
        <v>648</v>
      </c>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row>
    <row r="286" spans="1:48" ht="20.25" customHeight="1">
      <c r="A286" s="136">
        <v>8</v>
      </c>
      <c r="B286" s="137" t="s">
        <v>424</v>
      </c>
      <c r="C286" s="27">
        <v>2</v>
      </c>
      <c r="D286" s="27" t="s">
        <v>647</v>
      </c>
      <c r="E286" s="27" t="s">
        <v>646</v>
      </c>
      <c r="F286" s="27" t="s">
        <v>637</v>
      </c>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1:48" ht="20.25" customHeight="1">
      <c r="A287" s="136">
        <v>9</v>
      </c>
      <c r="B287" s="137" t="s">
        <v>425</v>
      </c>
      <c r="C287" s="27">
        <v>2</v>
      </c>
      <c r="D287" s="27" t="s">
        <v>647</v>
      </c>
      <c r="E287" s="27" t="s">
        <v>646</v>
      </c>
      <c r="F287" s="27" t="s">
        <v>638</v>
      </c>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row>
    <row r="288" spans="1:48" ht="20.25" customHeight="1">
      <c r="A288" s="136">
        <v>10</v>
      </c>
      <c r="B288" s="137" t="s">
        <v>426</v>
      </c>
      <c r="C288" s="27">
        <v>1</v>
      </c>
      <c r="D288" s="27" t="s">
        <v>647</v>
      </c>
      <c r="E288" s="27" t="s">
        <v>646</v>
      </c>
      <c r="F288" s="27" t="s">
        <v>639</v>
      </c>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row>
    <row r="289" spans="1:48" ht="20.25" customHeight="1">
      <c r="A289" s="136">
        <v>11</v>
      </c>
      <c r="B289" s="137" t="s">
        <v>427</v>
      </c>
      <c r="C289" s="27">
        <v>1</v>
      </c>
      <c r="D289" s="27" t="s">
        <v>647</v>
      </c>
      <c r="E289" s="27" t="s">
        <v>646</v>
      </c>
      <c r="F289" s="27" t="s">
        <v>637</v>
      </c>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row>
    <row r="290" spans="1:48" ht="20.25" customHeight="1">
      <c r="A290" s="136">
        <v>12</v>
      </c>
      <c r="B290" s="137" t="s">
        <v>428</v>
      </c>
      <c r="C290" s="27">
        <v>1</v>
      </c>
      <c r="D290" s="27" t="s">
        <v>647</v>
      </c>
      <c r="E290" s="27" t="s">
        <v>646</v>
      </c>
      <c r="F290" s="27" t="s">
        <v>639</v>
      </c>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row>
    <row r="291" spans="1:48" ht="20.25" customHeight="1">
      <c r="A291" s="136">
        <v>13</v>
      </c>
      <c r="B291" s="137" t="s">
        <v>429</v>
      </c>
      <c r="C291" s="27">
        <v>2</v>
      </c>
      <c r="D291" s="27" t="s">
        <v>647</v>
      </c>
      <c r="E291" s="27" t="s">
        <v>646</v>
      </c>
      <c r="F291" s="27" t="s">
        <v>639</v>
      </c>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row>
    <row r="292" spans="1:48" ht="20.25" customHeight="1">
      <c r="A292" s="136">
        <v>14</v>
      </c>
      <c r="B292" s="137" t="s">
        <v>430</v>
      </c>
      <c r="C292" s="27">
        <v>1</v>
      </c>
      <c r="D292" s="27" t="s">
        <v>647</v>
      </c>
      <c r="E292" s="27" t="s">
        <v>646</v>
      </c>
      <c r="F292" s="27" t="s">
        <v>648</v>
      </c>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row>
    <row r="293" spans="1:48" ht="20.25" customHeight="1">
      <c r="A293" s="136">
        <v>15</v>
      </c>
      <c r="B293" s="137" t="s">
        <v>431</v>
      </c>
      <c r="C293" s="27">
        <v>1</v>
      </c>
      <c r="D293" s="27" t="s">
        <v>647</v>
      </c>
      <c r="E293" s="27" t="s">
        <v>646</v>
      </c>
      <c r="F293" s="27" t="s">
        <v>639</v>
      </c>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row>
    <row r="294" spans="1:48" ht="20.25" customHeight="1">
      <c r="A294" s="136">
        <v>16</v>
      </c>
      <c r="B294" s="137" t="s">
        <v>432</v>
      </c>
      <c r="C294" s="27">
        <v>1</v>
      </c>
      <c r="D294" s="27" t="s">
        <v>647</v>
      </c>
      <c r="E294" s="27" t="s">
        <v>646</v>
      </c>
      <c r="F294" s="27" t="s">
        <v>648</v>
      </c>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row>
    <row r="295" spans="1:48" ht="20.25" customHeight="1">
      <c r="A295" s="136">
        <v>17</v>
      </c>
      <c r="B295" s="137" t="s">
        <v>433</v>
      </c>
      <c r="C295" s="27">
        <v>1</v>
      </c>
      <c r="D295" s="27" t="s">
        <v>647</v>
      </c>
      <c r="E295" s="27" t="s">
        <v>646</v>
      </c>
      <c r="F295" s="27" t="s">
        <v>648</v>
      </c>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row>
    <row r="296" spans="1:48" ht="20.25" customHeight="1">
      <c r="A296" s="136">
        <v>18</v>
      </c>
      <c r="B296" s="137" t="s">
        <v>434</v>
      </c>
      <c r="C296" s="27">
        <v>0</v>
      </c>
      <c r="D296" s="27">
        <v>0</v>
      </c>
      <c r="E296" s="27">
        <v>0</v>
      </c>
      <c r="F296" s="27" t="s">
        <v>648</v>
      </c>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row>
    <row r="297" spans="1:48" ht="20.25" customHeight="1">
      <c r="A297" s="136">
        <v>19</v>
      </c>
      <c r="B297" s="137" t="s">
        <v>435</v>
      </c>
      <c r="C297" s="27">
        <v>1</v>
      </c>
      <c r="D297" s="27" t="s">
        <v>647</v>
      </c>
      <c r="E297" s="27" t="s">
        <v>651</v>
      </c>
      <c r="F297" s="27" t="s">
        <v>648</v>
      </c>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row>
    <row r="298" spans="1:48" ht="20.25" customHeight="1">
      <c r="A298" s="136">
        <v>20</v>
      </c>
      <c r="B298" s="137" t="s">
        <v>436</v>
      </c>
      <c r="C298" s="27">
        <v>0</v>
      </c>
      <c r="D298" s="27">
        <v>0</v>
      </c>
      <c r="E298" s="27">
        <v>0</v>
      </c>
      <c r="F298" s="27" t="s">
        <v>648</v>
      </c>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row>
    <row r="299" spans="1:48" ht="20.25" customHeight="1">
      <c r="A299" s="136">
        <v>21</v>
      </c>
      <c r="B299" s="137" t="s">
        <v>437</v>
      </c>
      <c r="C299" s="27">
        <v>0</v>
      </c>
      <c r="D299" s="27">
        <v>0</v>
      </c>
      <c r="E299" s="27">
        <v>0</v>
      </c>
      <c r="F299" s="27" t="s">
        <v>648</v>
      </c>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row>
    <row r="300" spans="1:48" ht="20.25" customHeight="1">
      <c r="A300" s="138">
        <v>22</v>
      </c>
      <c r="B300" s="139" t="s">
        <v>438</v>
      </c>
      <c r="C300" s="140">
        <v>0</v>
      </c>
      <c r="D300" s="140">
        <v>0</v>
      </c>
      <c r="E300" s="140">
        <v>0</v>
      </c>
      <c r="F300" s="140" t="s">
        <v>648</v>
      </c>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row>
    <row r="301" spans="1:48" ht="20.2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row>
    <row r="302" spans="1:48" ht="20.25" customHeight="1">
      <c r="A302" s="567" t="s">
        <v>439</v>
      </c>
      <c r="B302" s="567"/>
      <c r="C302" s="567"/>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row>
    <row r="303" spans="1:48" ht="20.25" customHeight="1">
      <c r="A303" s="568" t="s">
        <v>440</v>
      </c>
      <c r="B303" s="568"/>
      <c r="C303" s="568"/>
      <c r="D303" s="568"/>
      <c r="E303" s="568"/>
      <c r="F303" s="568"/>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row>
    <row r="304" spans="1:48" ht="20.25" customHeight="1">
      <c r="A304" s="141" t="s">
        <v>149</v>
      </c>
      <c r="B304" s="142" t="s">
        <v>441</v>
      </c>
      <c r="C304" s="142" t="s">
        <v>416</v>
      </c>
      <c r="D304" s="142" t="s">
        <v>149</v>
      </c>
      <c r="E304" s="142" t="s">
        <v>441</v>
      </c>
      <c r="F304" s="142" t="s">
        <v>416</v>
      </c>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row>
    <row r="305" spans="1:48" ht="20.25" customHeight="1">
      <c r="A305" s="141">
        <v>1</v>
      </c>
      <c r="B305" s="137" t="s">
        <v>442</v>
      </c>
      <c r="C305" s="146" t="s">
        <v>569</v>
      </c>
      <c r="D305" s="141">
        <v>9</v>
      </c>
      <c r="E305" s="137" t="s">
        <v>429</v>
      </c>
      <c r="F305" s="146" t="s">
        <v>569</v>
      </c>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row>
    <row r="306" spans="1:48" ht="20.25" customHeight="1">
      <c r="A306" s="141">
        <v>2</v>
      </c>
      <c r="B306" s="137" t="s">
        <v>444</v>
      </c>
      <c r="C306" s="146" t="s">
        <v>569</v>
      </c>
      <c r="D306" s="141">
        <v>10</v>
      </c>
      <c r="E306" s="137" t="s">
        <v>446</v>
      </c>
      <c r="F306" s="146" t="s">
        <v>569</v>
      </c>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row>
    <row r="307" spans="1:48" ht="20.25" customHeight="1">
      <c r="A307" s="141">
        <v>3</v>
      </c>
      <c r="B307" s="137" t="s">
        <v>447</v>
      </c>
      <c r="C307" s="146" t="s">
        <v>569</v>
      </c>
      <c r="D307" s="141">
        <v>11</v>
      </c>
      <c r="E307" s="137" t="s">
        <v>448</v>
      </c>
      <c r="F307" s="146" t="s">
        <v>443</v>
      </c>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row>
    <row r="308" spans="1:48" ht="20.25" customHeight="1">
      <c r="A308" s="141">
        <v>4</v>
      </c>
      <c r="B308" s="137" t="s">
        <v>449</v>
      </c>
      <c r="C308" s="146" t="s">
        <v>569</v>
      </c>
      <c r="D308" s="141">
        <v>12</v>
      </c>
      <c r="E308" s="137" t="s">
        <v>450</v>
      </c>
      <c r="F308" s="146" t="s">
        <v>569</v>
      </c>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row>
    <row r="309" spans="1:48" ht="20.25" customHeight="1">
      <c r="A309" s="141">
        <v>5</v>
      </c>
      <c r="B309" s="137" t="s">
        <v>452</v>
      </c>
      <c r="C309" s="146" t="s">
        <v>569</v>
      </c>
      <c r="D309" s="141">
        <v>13</v>
      </c>
      <c r="E309" s="137" t="s">
        <v>453</v>
      </c>
      <c r="F309" s="146" t="s">
        <v>443</v>
      </c>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row>
    <row r="310" spans="1:48" ht="20.25" customHeight="1">
      <c r="A310" s="141">
        <v>6</v>
      </c>
      <c r="B310" s="137" t="s">
        <v>455</v>
      </c>
      <c r="C310" s="146" t="s">
        <v>569</v>
      </c>
      <c r="D310" s="141">
        <v>14</v>
      </c>
      <c r="E310" s="137" t="s">
        <v>456</v>
      </c>
      <c r="F310" s="146" t="s">
        <v>569</v>
      </c>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row>
    <row r="311" spans="1:48" ht="20.25" customHeight="1">
      <c r="A311" s="141">
        <v>7</v>
      </c>
      <c r="B311" s="137" t="s">
        <v>458</v>
      </c>
      <c r="C311" s="146" t="s">
        <v>569</v>
      </c>
      <c r="D311" s="141">
        <v>15</v>
      </c>
      <c r="E311" s="137" t="s">
        <v>460</v>
      </c>
      <c r="F311" s="146" t="s">
        <v>569</v>
      </c>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row>
    <row r="312" spans="1:48" ht="20.25" customHeight="1">
      <c r="A312" s="141">
        <v>8</v>
      </c>
      <c r="B312" s="137" t="s">
        <v>428</v>
      </c>
      <c r="C312" s="146" t="s">
        <v>443</v>
      </c>
      <c r="D312" s="141">
        <v>16</v>
      </c>
      <c r="E312" s="145"/>
      <c r="F312" s="146"/>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row>
    <row r="313" spans="1:48" ht="20.25" customHeight="1">
      <c r="A313" s="568" t="s">
        <v>461</v>
      </c>
      <c r="B313" s="568"/>
      <c r="C313" s="568"/>
      <c r="D313" s="568"/>
      <c r="E313" s="568"/>
      <c r="F313" s="568"/>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row>
    <row r="314" spans="1:48" ht="20.25" customHeight="1">
      <c r="A314" s="147" t="s">
        <v>149</v>
      </c>
      <c r="B314" s="147" t="s">
        <v>441</v>
      </c>
      <c r="C314" s="147" t="s">
        <v>416</v>
      </c>
      <c r="D314" s="147" t="s">
        <v>149</v>
      </c>
      <c r="E314" s="147" t="s">
        <v>441</v>
      </c>
      <c r="F314" s="147" t="s">
        <v>416</v>
      </c>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row>
    <row r="315" spans="1:48" ht="20.25" customHeight="1">
      <c r="A315" s="142">
        <v>1</v>
      </c>
      <c r="B315" s="137" t="s">
        <v>462</v>
      </c>
      <c r="C315" s="146" t="s">
        <v>569</v>
      </c>
      <c r="D315" s="142">
        <v>11</v>
      </c>
      <c r="E315" s="137" t="s">
        <v>463</v>
      </c>
      <c r="F315" s="146" t="s">
        <v>569</v>
      </c>
      <c r="G315" s="38"/>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row>
    <row r="316" spans="1:48" ht="20.25" customHeight="1">
      <c r="A316" s="142">
        <v>2</v>
      </c>
      <c r="B316" s="137" t="s">
        <v>464</v>
      </c>
      <c r="C316" s="146" t="s">
        <v>569</v>
      </c>
      <c r="D316" s="142">
        <v>12</v>
      </c>
      <c r="E316" s="137" t="s">
        <v>465</v>
      </c>
      <c r="F316" s="146" t="s">
        <v>569</v>
      </c>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row>
    <row r="317" spans="1:48" ht="20.25" customHeight="1">
      <c r="A317" s="142">
        <v>3</v>
      </c>
      <c r="B317" s="137" t="s">
        <v>466</v>
      </c>
      <c r="C317" s="146" t="s">
        <v>569</v>
      </c>
      <c r="D317" s="142">
        <v>13</v>
      </c>
      <c r="E317" s="137" t="s">
        <v>467</v>
      </c>
      <c r="F317" s="146" t="s">
        <v>569</v>
      </c>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row>
    <row r="318" spans="1:48" ht="20.25" customHeight="1">
      <c r="A318" s="142">
        <v>4</v>
      </c>
      <c r="B318" s="137" t="s">
        <v>468</v>
      </c>
      <c r="C318" s="146" t="s">
        <v>569</v>
      </c>
      <c r="D318" s="142">
        <v>14</v>
      </c>
      <c r="E318" s="137" t="s">
        <v>469</v>
      </c>
      <c r="F318" s="146" t="s">
        <v>569</v>
      </c>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row>
    <row r="319" spans="1:48" ht="20.25" customHeight="1">
      <c r="A319" s="142">
        <v>5</v>
      </c>
      <c r="B319" s="137" t="s">
        <v>470</v>
      </c>
      <c r="C319" s="146" t="s">
        <v>569</v>
      </c>
      <c r="D319" s="142">
        <v>15</v>
      </c>
      <c r="E319" s="137" t="s">
        <v>471</v>
      </c>
      <c r="F319" s="146" t="s">
        <v>569</v>
      </c>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row>
    <row r="320" spans="1:48" ht="20.25" customHeight="1">
      <c r="A320" s="142">
        <v>6</v>
      </c>
      <c r="B320" s="137" t="s">
        <v>472</v>
      </c>
      <c r="C320" s="146" t="s">
        <v>569</v>
      </c>
      <c r="D320" s="142">
        <v>16</v>
      </c>
      <c r="E320" s="137" t="s">
        <v>473</v>
      </c>
      <c r="F320" s="146" t="s">
        <v>569</v>
      </c>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row>
    <row r="321" spans="1:48" ht="20.25" customHeight="1">
      <c r="A321" s="142">
        <v>7</v>
      </c>
      <c r="B321" s="137" t="s">
        <v>474</v>
      </c>
      <c r="C321" s="146" t="s">
        <v>569</v>
      </c>
      <c r="D321" s="142">
        <v>17</v>
      </c>
      <c r="E321" s="137" t="s">
        <v>475</v>
      </c>
      <c r="F321" s="146" t="s">
        <v>569</v>
      </c>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row>
    <row r="322" spans="1:48" ht="20.25" customHeight="1">
      <c r="A322" s="142">
        <v>8</v>
      </c>
      <c r="B322" s="137" t="s">
        <v>476</v>
      </c>
      <c r="C322" s="146" t="s">
        <v>569</v>
      </c>
      <c r="D322" s="142">
        <v>18</v>
      </c>
      <c r="E322" s="137" t="s">
        <v>477</v>
      </c>
      <c r="F322" s="146" t="s">
        <v>569</v>
      </c>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row>
    <row r="323" spans="1:48" ht="20.25" customHeight="1">
      <c r="A323" s="142">
        <v>9</v>
      </c>
      <c r="B323" s="137" t="s">
        <v>478</v>
      </c>
      <c r="C323" s="146" t="s">
        <v>569</v>
      </c>
      <c r="D323" s="142">
        <v>19</v>
      </c>
      <c r="E323" s="137" t="s">
        <v>479</v>
      </c>
      <c r="F323" s="146" t="s">
        <v>569</v>
      </c>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row>
    <row r="324" spans="1:48" ht="20.25" customHeight="1">
      <c r="A324" s="148">
        <v>10</v>
      </c>
      <c r="B324" s="139" t="s">
        <v>480</v>
      </c>
      <c r="C324" s="149"/>
      <c r="D324" s="148">
        <v>20</v>
      </c>
      <c r="E324" s="139" t="s">
        <v>481</v>
      </c>
      <c r="F324" s="149" t="s">
        <v>443</v>
      </c>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row>
    <row r="325" spans="1:48" ht="20.25" customHeight="1">
      <c r="A325" s="150"/>
      <c r="B325" s="150"/>
      <c r="C325" s="150"/>
      <c r="D325" s="150"/>
      <c r="E325" s="150"/>
      <c r="F325" s="150"/>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row>
    <row r="326" spans="1:48" ht="20.25" customHeight="1">
      <c r="A326" s="569" t="s">
        <v>482</v>
      </c>
      <c r="B326" s="569"/>
      <c r="C326" s="569"/>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row>
    <row r="327" spans="1:48" ht="20.25" customHeight="1">
      <c r="A327" s="570" t="s">
        <v>483</v>
      </c>
      <c r="B327" s="570"/>
      <c r="C327" s="57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row>
    <row r="328" spans="1:48" ht="20.25" customHeight="1">
      <c r="A328" s="151" t="s">
        <v>149</v>
      </c>
      <c r="B328" s="151" t="s">
        <v>484</v>
      </c>
      <c r="C328" s="151" t="s">
        <v>416</v>
      </c>
      <c r="D328" s="151" t="s">
        <v>227</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row>
    <row r="329" spans="1:48" ht="20.25" customHeight="1">
      <c r="A329" s="152">
        <v>1</v>
      </c>
      <c r="B329" s="153" t="s">
        <v>485</v>
      </c>
      <c r="C329" s="38" t="s">
        <v>569</v>
      </c>
      <c r="D329" s="38" t="s">
        <v>640</v>
      </c>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row>
    <row r="330" spans="1:48" ht="20.25" customHeight="1">
      <c r="A330" s="152">
        <v>2</v>
      </c>
      <c r="B330" s="153" t="s">
        <v>487</v>
      </c>
      <c r="C330" s="38" t="s">
        <v>569</v>
      </c>
      <c r="D330" s="38" t="s">
        <v>640</v>
      </c>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row>
    <row r="331" spans="1:48" ht="20.25" customHeight="1">
      <c r="A331" s="152">
        <v>3</v>
      </c>
      <c r="B331" s="153" t="s">
        <v>488</v>
      </c>
      <c r="C331" s="38" t="s">
        <v>569</v>
      </c>
      <c r="D331" s="38" t="s">
        <v>640</v>
      </c>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row>
    <row r="332" spans="1:48" ht="20.25" customHeight="1">
      <c r="A332" s="152">
        <v>4</v>
      </c>
      <c r="B332" s="153" t="s">
        <v>490</v>
      </c>
      <c r="C332" s="38" t="s">
        <v>569</v>
      </c>
      <c r="D332" s="38" t="s">
        <v>640</v>
      </c>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row>
    <row r="333" spans="1:48" ht="20.25" customHeight="1">
      <c r="A333" s="152">
        <v>5</v>
      </c>
      <c r="B333" s="153" t="s">
        <v>491</v>
      </c>
      <c r="C333" s="38" t="s">
        <v>569</v>
      </c>
      <c r="D333" s="38" t="s">
        <v>640</v>
      </c>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row>
    <row r="334" spans="1:48" ht="20.25" customHeight="1">
      <c r="A334" s="152">
        <v>6</v>
      </c>
      <c r="B334" s="153" t="s">
        <v>492</v>
      </c>
      <c r="C334" s="38" t="s">
        <v>569</v>
      </c>
      <c r="D334" s="38" t="s">
        <v>640</v>
      </c>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row>
    <row r="335" spans="1:48" ht="20.25" customHeight="1">
      <c r="A335" s="152">
        <v>7</v>
      </c>
      <c r="B335" s="153" t="s">
        <v>493</v>
      </c>
      <c r="C335" s="38" t="s">
        <v>569</v>
      </c>
      <c r="D335" s="38" t="s">
        <v>640</v>
      </c>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row>
    <row r="336" spans="1:48" ht="20.25" customHeight="1">
      <c r="A336" s="152">
        <v>8</v>
      </c>
      <c r="B336" s="153" t="s">
        <v>494</v>
      </c>
      <c r="C336" s="38" t="s">
        <v>569</v>
      </c>
      <c r="D336" s="38" t="s">
        <v>640</v>
      </c>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row>
    <row r="337" spans="1:48" ht="20.25" customHeight="1">
      <c r="A337" s="152">
        <v>9</v>
      </c>
      <c r="B337" s="153" t="s">
        <v>496</v>
      </c>
      <c r="C337" s="38" t="s">
        <v>569</v>
      </c>
      <c r="D337" s="38" t="s">
        <v>640</v>
      </c>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row>
    <row r="338" spans="1:48" ht="20.25" customHeight="1">
      <c r="A338" s="152">
        <v>10</v>
      </c>
      <c r="B338" s="153" t="s">
        <v>497</v>
      </c>
      <c r="C338" s="38" t="s">
        <v>569</v>
      </c>
      <c r="D338" s="38" t="s">
        <v>640</v>
      </c>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row>
    <row r="339" spans="1:48" ht="20.25" customHeight="1">
      <c r="A339" s="152">
        <v>11</v>
      </c>
      <c r="B339" s="153" t="s">
        <v>498</v>
      </c>
      <c r="C339" s="38" t="s">
        <v>569</v>
      </c>
      <c r="D339" s="38" t="s">
        <v>640</v>
      </c>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row>
    <row r="340" spans="1:48" ht="20.25" customHeight="1">
      <c r="A340" s="152">
        <v>12</v>
      </c>
      <c r="B340" s="153" t="s">
        <v>500</v>
      </c>
      <c r="C340" s="38" t="s">
        <v>569</v>
      </c>
      <c r="D340" s="38" t="s">
        <v>640</v>
      </c>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row>
    <row r="341" spans="1:48" ht="20.25" customHeight="1">
      <c r="A341" s="152">
        <v>13</v>
      </c>
      <c r="B341" s="153" t="s">
        <v>501</v>
      </c>
      <c r="C341" s="38" t="s">
        <v>569</v>
      </c>
      <c r="D341" s="38" t="s">
        <v>640</v>
      </c>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row>
    <row r="342" spans="1:48" ht="20.25" customHeight="1">
      <c r="A342" s="152">
        <v>14</v>
      </c>
      <c r="B342" s="153" t="s">
        <v>502</v>
      </c>
      <c r="C342" s="38" t="s">
        <v>569</v>
      </c>
      <c r="D342" s="38" t="s">
        <v>640</v>
      </c>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row>
    <row r="343" spans="1:48" ht="20.25" customHeight="1">
      <c r="A343" s="152">
        <v>15</v>
      </c>
      <c r="B343" s="153" t="s">
        <v>503</v>
      </c>
      <c r="C343" s="38" t="s">
        <v>569</v>
      </c>
      <c r="D343" s="38" t="s">
        <v>640</v>
      </c>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row>
    <row r="344" spans="1:48" ht="20.25" customHeight="1">
      <c r="A344" s="152">
        <v>16</v>
      </c>
      <c r="B344" s="153" t="s">
        <v>504</v>
      </c>
      <c r="C344" s="38" t="s">
        <v>569</v>
      </c>
      <c r="D344" s="38" t="s">
        <v>640</v>
      </c>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row>
    <row r="345" spans="1:48" ht="20.25" customHeight="1">
      <c r="A345" s="152">
        <v>17</v>
      </c>
      <c r="B345" s="153" t="s">
        <v>505</v>
      </c>
      <c r="C345" s="38" t="s">
        <v>569</v>
      </c>
      <c r="D345" s="38" t="s">
        <v>640</v>
      </c>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row>
    <row r="346" spans="1:48" ht="20.25" customHeight="1">
      <c r="A346" s="155">
        <v>18</v>
      </c>
      <c r="B346" s="156" t="s">
        <v>446</v>
      </c>
      <c r="C346" s="134" t="s">
        <v>569</v>
      </c>
      <c r="D346" s="38" t="s">
        <v>660</v>
      </c>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row>
    <row r="347" spans="1:48" ht="20.25" customHeight="1">
      <c r="A347" s="150"/>
      <c r="B347" s="150"/>
      <c r="C347" s="150"/>
      <c r="D347" s="150"/>
      <c r="E347" s="150"/>
      <c r="F347" s="150"/>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row>
    <row r="348" spans="1:48" ht="20.25" customHeight="1">
      <c r="A348" s="569" t="s">
        <v>506</v>
      </c>
      <c r="B348" s="569"/>
      <c r="C348" s="569"/>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row>
    <row r="349" spans="1:48" ht="20.25" customHeight="1">
      <c r="A349" s="158" t="s">
        <v>507</v>
      </c>
      <c r="B349" s="159" t="s">
        <v>508</v>
      </c>
      <c r="C349" s="160" t="s">
        <v>96</v>
      </c>
      <c r="D349" s="159" t="s">
        <v>507</v>
      </c>
      <c r="E349" s="159" t="s">
        <v>508</v>
      </c>
      <c r="F349" s="161" t="s">
        <v>96</v>
      </c>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row>
    <row r="350" spans="1:48" ht="20.25" customHeight="1">
      <c r="A350" s="162">
        <v>1</v>
      </c>
      <c r="B350" s="163" t="s">
        <v>509</v>
      </c>
      <c r="C350" s="146">
        <v>728</v>
      </c>
      <c r="D350" s="162">
        <v>14</v>
      </c>
      <c r="E350" s="163" t="s">
        <v>510</v>
      </c>
      <c r="F350" s="146">
        <v>355</v>
      </c>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row>
    <row r="351" spans="1:48" ht="20.25" customHeight="1">
      <c r="A351" s="162">
        <v>2</v>
      </c>
      <c r="B351" s="163" t="s">
        <v>511</v>
      </c>
      <c r="C351" s="146">
        <v>2400</v>
      </c>
      <c r="D351" s="162">
        <v>15</v>
      </c>
      <c r="E351" s="163" t="s">
        <v>512</v>
      </c>
      <c r="F351" s="146">
        <v>5</v>
      </c>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row>
    <row r="352" spans="1:48" ht="20.25" customHeight="1">
      <c r="A352" s="162">
        <v>3</v>
      </c>
      <c r="B352" s="163" t="s">
        <v>513</v>
      </c>
      <c r="C352" s="146">
        <v>9500</v>
      </c>
      <c r="D352" s="162">
        <v>16</v>
      </c>
      <c r="E352" s="163" t="s">
        <v>514</v>
      </c>
      <c r="F352" s="146">
        <v>3000</v>
      </c>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row>
    <row r="353" spans="1:48" ht="20.25" customHeight="1">
      <c r="A353" s="162">
        <v>4</v>
      </c>
      <c r="B353" s="163" t="s">
        <v>515</v>
      </c>
      <c r="C353" s="146">
        <v>14000</v>
      </c>
      <c r="D353" s="162">
        <v>17</v>
      </c>
      <c r="E353" s="163" t="s">
        <v>516</v>
      </c>
      <c r="F353" s="146">
        <v>100</v>
      </c>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row>
    <row r="354" spans="1:48" ht="20.25" customHeight="1">
      <c r="A354" s="162">
        <v>5</v>
      </c>
      <c r="B354" s="163" t="s">
        <v>517</v>
      </c>
      <c r="C354" s="146">
        <v>0</v>
      </c>
      <c r="D354" s="162">
        <v>18</v>
      </c>
      <c r="E354" s="163" t="s">
        <v>518</v>
      </c>
      <c r="F354" s="146">
        <v>1015</v>
      </c>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row>
    <row r="355" spans="1:48" ht="20.25" customHeight="1">
      <c r="A355" s="162">
        <v>6</v>
      </c>
      <c r="B355" s="163" t="s">
        <v>519</v>
      </c>
      <c r="C355" s="146">
        <v>500</v>
      </c>
      <c r="D355" s="162">
        <v>19</v>
      </c>
      <c r="E355" s="163" t="s">
        <v>520</v>
      </c>
      <c r="F355" s="146">
        <v>2740</v>
      </c>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row>
    <row r="356" spans="1:48" ht="20.25" customHeight="1">
      <c r="A356" s="162">
        <v>7</v>
      </c>
      <c r="B356" s="163" t="s">
        <v>521</v>
      </c>
      <c r="C356" s="146">
        <v>20</v>
      </c>
      <c r="D356" s="162">
        <v>20</v>
      </c>
      <c r="E356" s="163" t="s">
        <v>522</v>
      </c>
      <c r="F356" s="146">
        <v>100</v>
      </c>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row>
    <row r="357" spans="1:48" ht="20.25" customHeight="1">
      <c r="A357" s="162">
        <v>8</v>
      </c>
      <c r="B357" s="163" t="s">
        <v>523</v>
      </c>
      <c r="C357" s="146">
        <v>4</v>
      </c>
      <c r="D357" s="162">
        <v>21</v>
      </c>
      <c r="E357" s="163" t="s">
        <v>524</v>
      </c>
      <c r="F357" s="146">
        <v>12</v>
      </c>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row>
    <row r="358" spans="1:48" ht="20.25" customHeight="1">
      <c r="A358" s="162">
        <v>9</v>
      </c>
      <c r="B358" s="163" t="s">
        <v>525</v>
      </c>
      <c r="C358" s="146">
        <v>4260</v>
      </c>
      <c r="D358" s="162">
        <v>22</v>
      </c>
      <c r="E358" s="163" t="s">
        <v>526</v>
      </c>
      <c r="F358" s="146">
        <v>2</v>
      </c>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row>
    <row r="359" spans="1:48" ht="20.25" customHeight="1">
      <c r="A359" s="162">
        <v>10</v>
      </c>
      <c r="B359" s="163" t="s">
        <v>527</v>
      </c>
      <c r="C359" s="146">
        <v>2525</v>
      </c>
      <c r="D359" s="162">
        <v>23</v>
      </c>
      <c r="E359" s="163" t="s">
        <v>528</v>
      </c>
      <c r="F359" s="146">
        <v>2</v>
      </c>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row>
    <row r="360" spans="1:48" ht="20.25" customHeight="1">
      <c r="A360" s="162">
        <v>11</v>
      </c>
      <c r="B360" s="163" t="s">
        <v>529</v>
      </c>
      <c r="C360" s="146">
        <v>11393</v>
      </c>
      <c r="D360" s="162">
        <v>24</v>
      </c>
      <c r="E360" s="163" t="s">
        <v>530</v>
      </c>
      <c r="F360" s="146">
        <v>10</v>
      </c>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row>
    <row r="361" spans="1:48" ht="20.25" customHeight="1">
      <c r="A361" s="162">
        <v>12</v>
      </c>
      <c r="B361" s="163" t="s">
        <v>531</v>
      </c>
      <c r="C361" s="146">
        <v>17</v>
      </c>
      <c r="D361" s="162">
        <v>25</v>
      </c>
      <c r="E361" s="163" t="s">
        <v>532</v>
      </c>
      <c r="F361" s="146">
        <v>25</v>
      </c>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row>
    <row r="362" spans="1:48" ht="20.25" customHeight="1">
      <c r="A362" s="162">
        <v>13</v>
      </c>
      <c r="B362" s="163" t="s">
        <v>533</v>
      </c>
      <c r="C362" s="146">
        <v>1100</v>
      </c>
      <c r="D362" s="162"/>
      <c r="E362" s="163"/>
      <c r="F362" s="146"/>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row>
  </sheetData>
  <sheetProtection/>
  <mergeCells count="245">
    <mergeCell ref="A302:C302"/>
    <mergeCell ref="A303:F303"/>
    <mergeCell ref="A313:F313"/>
    <mergeCell ref="A326:C326"/>
    <mergeCell ref="A327:C327"/>
    <mergeCell ref="A348:C348"/>
    <mergeCell ref="A267:B267"/>
    <mergeCell ref="A268:A269"/>
    <mergeCell ref="B268:B269"/>
    <mergeCell ref="C268:C269"/>
    <mergeCell ref="D268:D269"/>
    <mergeCell ref="A277:C277"/>
    <mergeCell ref="A230:L230"/>
    <mergeCell ref="A233:B233"/>
    <mergeCell ref="A236:B236"/>
    <mergeCell ref="A253:B253"/>
    <mergeCell ref="A264:B264"/>
    <mergeCell ref="I221:L221"/>
    <mergeCell ref="A224:B224"/>
    <mergeCell ref="C224:D225"/>
    <mergeCell ref="E224:L224"/>
    <mergeCell ref="A227:A228"/>
    <mergeCell ref="B227:L227"/>
    <mergeCell ref="A221:C221"/>
    <mergeCell ref="D221:D222"/>
    <mergeCell ref="E221:E222"/>
    <mergeCell ref="F221:F222"/>
    <mergeCell ref="G221:G222"/>
    <mergeCell ref="H221:H222"/>
    <mergeCell ref="B214:C214"/>
    <mergeCell ref="A216:B216"/>
    <mergeCell ref="A217:M217"/>
    <mergeCell ref="A218:A219"/>
    <mergeCell ref="B218:B219"/>
    <mergeCell ref="C218:F218"/>
    <mergeCell ref="G218:J218"/>
    <mergeCell ref="K218:L218"/>
    <mergeCell ref="M218:M219"/>
    <mergeCell ref="A212:A213"/>
    <mergeCell ref="B212:C213"/>
    <mergeCell ref="D212:F212"/>
    <mergeCell ref="G212:I212"/>
    <mergeCell ref="J212:J213"/>
    <mergeCell ref="K212:K213"/>
    <mergeCell ref="A207:A209"/>
    <mergeCell ref="B207:E207"/>
    <mergeCell ref="F207:I207"/>
    <mergeCell ref="J207:J209"/>
    <mergeCell ref="K207:K209"/>
    <mergeCell ref="B208:C208"/>
    <mergeCell ref="D208:E208"/>
    <mergeCell ref="F208:G208"/>
    <mergeCell ref="H208:I208"/>
    <mergeCell ref="A202:A204"/>
    <mergeCell ref="B202:E202"/>
    <mergeCell ref="F202:I202"/>
    <mergeCell ref="J202:J204"/>
    <mergeCell ref="K202:K204"/>
    <mergeCell ref="B203:C203"/>
    <mergeCell ref="D203:E203"/>
    <mergeCell ref="F203:G203"/>
    <mergeCell ref="H203:I203"/>
    <mergeCell ref="A197:A199"/>
    <mergeCell ref="B197:E197"/>
    <mergeCell ref="F197:I197"/>
    <mergeCell ref="J197:J199"/>
    <mergeCell ref="K197:K199"/>
    <mergeCell ref="B198:C198"/>
    <mergeCell ref="D198:E198"/>
    <mergeCell ref="F198:G198"/>
    <mergeCell ref="H198:I198"/>
    <mergeCell ref="A192:A194"/>
    <mergeCell ref="B192:E192"/>
    <mergeCell ref="F192:I192"/>
    <mergeCell ref="J192:J194"/>
    <mergeCell ref="K192:K194"/>
    <mergeCell ref="B193:C193"/>
    <mergeCell ref="D193:E193"/>
    <mergeCell ref="F193:G193"/>
    <mergeCell ref="H193:I193"/>
    <mergeCell ref="A187:A189"/>
    <mergeCell ref="B187:E187"/>
    <mergeCell ref="F187:I187"/>
    <mergeCell ref="K177:K179"/>
    <mergeCell ref="B178:C178"/>
    <mergeCell ref="D178:E178"/>
    <mergeCell ref="F178:G178"/>
    <mergeCell ref="H178:I178"/>
    <mergeCell ref="A182:A184"/>
    <mergeCell ref="B182:E182"/>
    <mergeCell ref="F182:I182"/>
    <mergeCell ref="J182:J184"/>
    <mergeCell ref="K182:K184"/>
    <mergeCell ref="J187:J189"/>
    <mergeCell ref="K187:K189"/>
    <mergeCell ref="B188:C188"/>
    <mergeCell ref="D188:E188"/>
    <mergeCell ref="F188:G188"/>
    <mergeCell ref="H188:I188"/>
    <mergeCell ref="B183:C183"/>
    <mergeCell ref="D183:E183"/>
    <mergeCell ref="F183:G183"/>
    <mergeCell ref="H183:I183"/>
    <mergeCell ref="A174:B174"/>
    <mergeCell ref="I174:J174"/>
    <mergeCell ref="A176:C176"/>
    <mergeCell ref="A177:A179"/>
    <mergeCell ref="B177:E177"/>
    <mergeCell ref="F177:I177"/>
    <mergeCell ref="J177:J179"/>
    <mergeCell ref="A170:B170"/>
    <mergeCell ref="I170:J170"/>
    <mergeCell ref="A172:B173"/>
    <mergeCell ref="C172:D172"/>
    <mergeCell ref="E172:F172"/>
    <mergeCell ref="G172:H172"/>
    <mergeCell ref="I172:J173"/>
    <mergeCell ref="A166:B166"/>
    <mergeCell ref="I166:J166"/>
    <mergeCell ref="A168:B169"/>
    <mergeCell ref="C168:D168"/>
    <mergeCell ref="E168:F168"/>
    <mergeCell ref="G168:H168"/>
    <mergeCell ref="I168:J169"/>
    <mergeCell ref="A162:B162"/>
    <mergeCell ref="I162:J162"/>
    <mergeCell ref="A164:B165"/>
    <mergeCell ref="C164:D164"/>
    <mergeCell ref="E164:F164"/>
    <mergeCell ref="G164:H164"/>
    <mergeCell ref="I164:J165"/>
    <mergeCell ref="I148:I149"/>
    <mergeCell ref="J148:J149"/>
    <mergeCell ref="A155:B155"/>
    <mergeCell ref="A159:C159"/>
    <mergeCell ref="A160:B161"/>
    <mergeCell ref="C160:D160"/>
    <mergeCell ref="E160:F160"/>
    <mergeCell ref="G160:H160"/>
    <mergeCell ref="I160:J161"/>
    <mergeCell ref="A144:A145"/>
    <mergeCell ref="B144:C144"/>
    <mergeCell ref="D144:E144"/>
    <mergeCell ref="F144:G144"/>
    <mergeCell ref="H144:H145"/>
    <mergeCell ref="A148:A149"/>
    <mergeCell ref="B148:C148"/>
    <mergeCell ref="D148:E148"/>
    <mergeCell ref="F148:G148"/>
    <mergeCell ref="H148:H149"/>
    <mergeCell ref="A140:A141"/>
    <mergeCell ref="B140:C140"/>
    <mergeCell ref="D140:E140"/>
    <mergeCell ref="F140:G140"/>
    <mergeCell ref="H140:H141"/>
    <mergeCell ref="I140:I141"/>
    <mergeCell ref="A136:A137"/>
    <mergeCell ref="B136:C136"/>
    <mergeCell ref="D136:E136"/>
    <mergeCell ref="F136:G136"/>
    <mergeCell ref="H136:H137"/>
    <mergeCell ref="I136:I137"/>
    <mergeCell ref="J128:J129"/>
    <mergeCell ref="A132:A133"/>
    <mergeCell ref="B132:C132"/>
    <mergeCell ref="D132:E132"/>
    <mergeCell ref="F132:G132"/>
    <mergeCell ref="H132:H133"/>
    <mergeCell ref="I132:I133"/>
    <mergeCell ref="J132:J133"/>
    <mergeCell ref="A128:A129"/>
    <mergeCell ref="B128:C128"/>
    <mergeCell ref="D128:E128"/>
    <mergeCell ref="F128:G128"/>
    <mergeCell ref="H128:H129"/>
    <mergeCell ref="I128:I129"/>
    <mergeCell ref="A124:A125"/>
    <mergeCell ref="B124:C124"/>
    <mergeCell ref="D124:E124"/>
    <mergeCell ref="F124:G124"/>
    <mergeCell ref="H124:H125"/>
    <mergeCell ref="I124:I125"/>
    <mergeCell ref="I116:I117"/>
    <mergeCell ref="J116:J117"/>
    <mergeCell ref="A120:A121"/>
    <mergeCell ref="B120:C120"/>
    <mergeCell ref="D120:E120"/>
    <mergeCell ref="F120:G120"/>
    <mergeCell ref="H120:H121"/>
    <mergeCell ref="I120:I121"/>
    <mergeCell ref="A99:D99"/>
    <mergeCell ref="E99:H99"/>
    <mergeCell ref="A115:C115"/>
    <mergeCell ref="A116:A117"/>
    <mergeCell ref="B116:C116"/>
    <mergeCell ref="D116:E116"/>
    <mergeCell ref="F116:G116"/>
    <mergeCell ref="H116:H117"/>
    <mergeCell ref="A50:A51"/>
    <mergeCell ref="B50:E50"/>
    <mergeCell ref="F50:I50"/>
    <mergeCell ref="J50:L50"/>
    <mergeCell ref="A54:A55"/>
    <mergeCell ref="B54:C54"/>
    <mergeCell ref="D54:E54"/>
    <mergeCell ref="F54:G54"/>
    <mergeCell ref="W22:Y22"/>
    <mergeCell ref="Z22:AB22"/>
    <mergeCell ref="A32:C32"/>
    <mergeCell ref="D32:F32"/>
    <mergeCell ref="G32:I32"/>
    <mergeCell ref="J32:L32"/>
    <mergeCell ref="M32:N32"/>
    <mergeCell ref="A21:AB21"/>
    <mergeCell ref="A22:A24"/>
    <mergeCell ref="B22:D22"/>
    <mergeCell ref="E22:G22"/>
    <mergeCell ref="H22:J22"/>
    <mergeCell ref="K22:M22"/>
    <mergeCell ref="N22:P22"/>
    <mergeCell ref="Q22:S22"/>
    <mergeCell ref="T22:V22"/>
    <mergeCell ref="D1:F1"/>
    <mergeCell ref="D2:F2"/>
    <mergeCell ref="A5:B5"/>
    <mergeCell ref="A15:A17"/>
    <mergeCell ref="B15:D15"/>
    <mergeCell ref="E15:G15"/>
    <mergeCell ref="Z15:AB15"/>
    <mergeCell ref="A18:A20"/>
    <mergeCell ref="B18:D18"/>
    <mergeCell ref="E18:G18"/>
    <mergeCell ref="H18:J18"/>
    <mergeCell ref="K18:M18"/>
    <mergeCell ref="N18:P18"/>
    <mergeCell ref="Q18:S18"/>
    <mergeCell ref="T18:V18"/>
    <mergeCell ref="W18:Y18"/>
    <mergeCell ref="H15:J15"/>
    <mergeCell ref="K15:M15"/>
    <mergeCell ref="N15:P15"/>
    <mergeCell ref="Q15:S15"/>
    <mergeCell ref="T15:V15"/>
    <mergeCell ref="W15:Y15"/>
    <mergeCell ref="Z18:AB18"/>
  </mergeCells>
  <dataValidations count="6">
    <dataValidation type="list" allowBlank="1" showInputMessage="1" showErrorMessage="1" sqref="M238:M245 D255 D258:D260 M247:M252 U238:U252 E238:E252">
      <formula1>"سیکل,دیپلم,فوق دیپلم,لیسانس,فوق لیسانس,دکتری"</formula1>
    </dataValidation>
    <dataValidation type="list" allowBlank="1" showInputMessage="1" showErrorMessage="1" sqref="G238:G252 O238:O252 W238:W252">
      <formula1>"رسمی,پیمانی,قراردادی,خرید خدمت"</formula1>
    </dataValidation>
    <dataValidation type="list" allowBlank="1" showInputMessage="1" showErrorMessage="1" sqref="F279:F300">
      <formula1>"ضروری,غیرضروری,نیاز به تعمیر,نیاز به تعویض"</formula1>
    </dataValidation>
    <dataValidation type="list" allowBlank="1" showInputMessage="1" showErrorMessage="1" sqref="C329:C346 C305:C312 F315:F324 C315:C324 F305:F312">
      <formula1>"خوب,متوسط,ضعیف"</formula1>
    </dataValidation>
    <dataValidation type="list" allowBlank="1" showInputMessage="1" showErrorMessage="1" sqref="D270:D274">
      <formula1>"کارکرد زیر 10 سال,کارکرد بین 10 تا 15 سال,کارکرد بالای 15 سال(فرسوده)"</formula1>
    </dataValidation>
    <dataValidation type="list" allowBlank="1" showInputMessage="1" showErrorMessage="1" sqref="C270:C274">
      <formula1>"سواری,وانت"</formula1>
    </dataValidation>
  </dataValidations>
  <hyperlinks>
    <hyperlink ref="A1" location="'لیست شهرستان ها'!A1" display="بازگشت"/>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AV362"/>
  <sheetViews>
    <sheetView rightToLeft="1" zoomScale="55" zoomScaleNormal="55" zoomScalePageLayoutView="0" workbookViewId="0" topLeftCell="H11">
      <selection activeCell="AB24" sqref="AB24"/>
    </sheetView>
  </sheetViews>
  <sheetFormatPr defaultColWidth="9.00390625" defaultRowHeight="24.75" customHeight="1"/>
  <cols>
    <col min="1" max="1" width="19.7109375" style="3" customWidth="1"/>
    <col min="2" max="2" width="30.421875" style="3" customWidth="1"/>
    <col min="3" max="3" width="21.140625" style="3" customWidth="1"/>
    <col min="4" max="4" width="20.00390625" style="3" customWidth="1"/>
    <col min="5" max="5" width="24.28125" style="3" customWidth="1"/>
    <col min="6" max="6" width="24.8515625" style="3" customWidth="1"/>
    <col min="7" max="7" width="19.57421875" style="3" customWidth="1"/>
    <col min="8" max="8" width="16.421875" style="3" customWidth="1"/>
    <col min="9" max="9" width="16.57421875" style="3" bestFit="1" customWidth="1"/>
    <col min="10" max="10" width="13.00390625" style="3" customWidth="1"/>
    <col min="11" max="11" width="15.7109375" style="3" bestFit="1" customWidth="1"/>
    <col min="12" max="12" width="14.421875" style="3" customWidth="1"/>
    <col min="13" max="13" width="17.8515625" style="3" customWidth="1"/>
    <col min="14" max="14" width="15.7109375" style="3" customWidth="1"/>
    <col min="15" max="22" width="9.00390625" style="3" customWidth="1"/>
    <col min="23" max="23" width="12.7109375" style="3" customWidth="1"/>
    <col min="24" max="16384" width="9.00390625" style="3" customWidth="1"/>
  </cols>
  <sheetData>
    <row r="1" spans="1:28" ht="21" customHeight="1">
      <c r="A1" s="1" t="s">
        <v>0</v>
      </c>
      <c r="B1" s="2"/>
      <c r="C1" s="2"/>
      <c r="D1" s="470" t="s">
        <v>1</v>
      </c>
      <c r="E1" s="470"/>
      <c r="F1" s="470"/>
      <c r="G1" s="2"/>
      <c r="H1" s="2"/>
      <c r="I1" s="2"/>
      <c r="J1" s="2"/>
      <c r="K1" s="2"/>
      <c r="L1" s="2"/>
      <c r="M1" s="2"/>
      <c r="N1" s="2"/>
      <c r="O1" s="2"/>
      <c r="P1" s="2"/>
      <c r="Q1" s="2"/>
      <c r="R1" s="2"/>
      <c r="S1" s="2"/>
      <c r="T1" s="2"/>
      <c r="U1" s="2"/>
      <c r="V1" s="2"/>
      <c r="W1" s="2"/>
      <c r="X1" s="2"/>
      <c r="Y1" s="2"/>
      <c r="Z1" s="2"/>
      <c r="AA1" s="2"/>
      <c r="AB1" s="2"/>
    </row>
    <row r="2" spans="1:28" ht="21" customHeight="1">
      <c r="A2" s="2"/>
      <c r="B2" s="2"/>
      <c r="C2" s="2"/>
      <c r="D2" s="471" t="s">
        <v>2</v>
      </c>
      <c r="E2" s="471"/>
      <c r="F2" s="472"/>
      <c r="G2" s="2"/>
      <c r="H2" s="2"/>
      <c r="I2" s="2"/>
      <c r="J2" s="2"/>
      <c r="K2" s="2"/>
      <c r="L2" s="2"/>
      <c r="M2" s="2"/>
      <c r="N2" s="2"/>
      <c r="O2" s="2"/>
      <c r="P2" s="2"/>
      <c r="Q2" s="2"/>
      <c r="R2" s="2"/>
      <c r="S2" s="2"/>
      <c r="T2" s="2"/>
      <c r="U2" s="2"/>
      <c r="V2" s="2"/>
      <c r="W2" s="2"/>
      <c r="X2" s="2"/>
      <c r="Y2" s="2"/>
      <c r="Z2" s="2"/>
      <c r="AA2" s="2"/>
      <c r="AB2" s="2"/>
    </row>
    <row r="3" spans="1:28" ht="21" customHeight="1">
      <c r="A3" s="4" t="s">
        <v>3</v>
      </c>
      <c r="B3" s="4" t="s">
        <v>4</v>
      </c>
      <c r="C3" s="4" t="s">
        <v>5</v>
      </c>
      <c r="D3" s="4" t="s">
        <v>6</v>
      </c>
      <c r="E3" s="4" t="s">
        <v>7</v>
      </c>
      <c r="F3" s="4" t="s">
        <v>8</v>
      </c>
      <c r="G3" s="5"/>
      <c r="H3" s="2"/>
      <c r="I3" s="2"/>
      <c r="J3" s="2"/>
      <c r="K3" s="2"/>
      <c r="L3" s="2"/>
      <c r="M3" s="2"/>
      <c r="N3" s="2"/>
      <c r="O3" s="2"/>
      <c r="P3" s="2"/>
      <c r="Q3" s="2"/>
      <c r="R3" s="2"/>
      <c r="S3" s="2"/>
      <c r="T3" s="2"/>
      <c r="U3" s="2"/>
      <c r="V3" s="2"/>
      <c r="W3" s="2"/>
      <c r="X3" s="2"/>
      <c r="Y3" s="2"/>
      <c r="Z3" s="2"/>
      <c r="AA3" s="2"/>
      <c r="AB3" s="2"/>
    </row>
    <row r="4" spans="1:28" ht="21" customHeight="1">
      <c r="A4" s="6" t="s">
        <v>633</v>
      </c>
      <c r="B4" s="27" t="s">
        <v>534</v>
      </c>
      <c r="C4" s="27">
        <v>42273600</v>
      </c>
      <c r="D4" s="27">
        <v>42273600</v>
      </c>
      <c r="E4" s="323" t="s">
        <v>370</v>
      </c>
      <c r="F4" s="322">
        <v>9131148871</v>
      </c>
      <c r="G4" s="2"/>
      <c r="H4" s="2"/>
      <c r="I4" s="2"/>
      <c r="J4" s="2"/>
      <c r="K4" s="2"/>
      <c r="L4" s="2"/>
      <c r="M4" s="2"/>
      <c r="N4" s="2"/>
      <c r="O4" s="2"/>
      <c r="P4" s="2"/>
      <c r="Q4" s="2"/>
      <c r="R4" s="2"/>
      <c r="S4" s="2"/>
      <c r="T4" s="2"/>
      <c r="U4" s="2"/>
      <c r="V4" s="2"/>
      <c r="W4" s="2"/>
      <c r="X4" s="2"/>
      <c r="Y4" s="2"/>
      <c r="Z4" s="2"/>
      <c r="AA4" s="2"/>
      <c r="AB4" s="2"/>
    </row>
    <row r="5" spans="1:28" ht="21" customHeight="1">
      <c r="A5" s="574" t="s">
        <v>11</v>
      </c>
      <c r="B5" s="575"/>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21" customHeight="1">
      <c r="A6" s="11" t="s">
        <v>12</v>
      </c>
      <c r="B6" s="2"/>
      <c r="C6" s="2"/>
      <c r="D6" s="2"/>
      <c r="E6" s="2"/>
      <c r="F6" s="2"/>
      <c r="G6" s="2"/>
      <c r="H6" s="2"/>
      <c r="I6" s="2"/>
      <c r="J6" s="2"/>
      <c r="K6" s="2"/>
      <c r="L6" s="2"/>
      <c r="M6" s="2"/>
      <c r="N6" s="2"/>
      <c r="O6" s="2"/>
      <c r="P6" s="2"/>
      <c r="Q6" s="2"/>
      <c r="R6" s="2"/>
      <c r="S6" s="2"/>
      <c r="T6" s="2"/>
      <c r="U6" s="2"/>
      <c r="V6" s="2"/>
      <c r="W6" s="2"/>
      <c r="X6" s="2"/>
      <c r="Y6" s="2"/>
      <c r="Z6" s="2"/>
      <c r="AA6" s="2"/>
      <c r="AB6" s="2"/>
    </row>
    <row r="7" spans="1:28" ht="21" customHeight="1">
      <c r="A7" s="12" t="s">
        <v>13</v>
      </c>
      <c r="B7" s="12" t="s">
        <v>14</v>
      </c>
      <c r="C7" s="2"/>
      <c r="D7" s="2"/>
      <c r="E7" s="2"/>
      <c r="F7" s="2"/>
      <c r="G7" s="13"/>
      <c r="H7" s="2"/>
      <c r="I7" s="2"/>
      <c r="J7" s="2"/>
      <c r="K7" s="2"/>
      <c r="L7" s="2"/>
      <c r="M7" s="2"/>
      <c r="N7" s="2"/>
      <c r="O7" s="2"/>
      <c r="P7" s="2"/>
      <c r="Q7" s="2"/>
      <c r="R7" s="2"/>
      <c r="S7" s="2"/>
      <c r="T7" s="2"/>
      <c r="U7" s="2"/>
      <c r="V7" s="2"/>
      <c r="W7" s="2"/>
      <c r="X7" s="2"/>
      <c r="Y7" s="2"/>
      <c r="Z7" s="2"/>
      <c r="AA7" s="2"/>
      <c r="AB7" s="2"/>
    </row>
    <row r="8" spans="1:28" ht="21" customHeight="1">
      <c r="A8" s="12" t="s">
        <v>15</v>
      </c>
      <c r="B8" s="27">
        <v>1500</v>
      </c>
      <c r="C8" s="2"/>
      <c r="D8" s="2"/>
      <c r="E8" s="2"/>
      <c r="F8" s="2"/>
      <c r="G8" s="13"/>
      <c r="H8" s="2"/>
      <c r="I8" s="2"/>
      <c r="J8" s="2"/>
      <c r="K8" s="2"/>
      <c r="L8" s="2"/>
      <c r="M8" s="2"/>
      <c r="N8" s="2"/>
      <c r="O8" s="2"/>
      <c r="P8" s="2"/>
      <c r="Q8" s="2"/>
      <c r="R8" s="2"/>
      <c r="S8" s="2"/>
      <c r="T8" s="2"/>
      <c r="U8" s="2"/>
      <c r="V8" s="2"/>
      <c r="W8" s="2"/>
      <c r="X8" s="2"/>
      <c r="Y8" s="2"/>
      <c r="Z8" s="2"/>
      <c r="AA8" s="2"/>
      <c r="AB8" s="2"/>
    </row>
    <row r="9" spans="1:28" ht="21" customHeight="1">
      <c r="A9" s="12" t="s">
        <v>16</v>
      </c>
      <c r="B9" s="27">
        <v>0</v>
      </c>
      <c r="C9" s="2"/>
      <c r="D9" s="2"/>
      <c r="E9" s="2"/>
      <c r="F9" s="2"/>
      <c r="G9" s="13"/>
      <c r="H9" s="2"/>
      <c r="I9" s="2"/>
      <c r="J9" s="2"/>
      <c r="K9" s="2"/>
      <c r="L9" s="2"/>
      <c r="M9" s="2"/>
      <c r="N9" s="2"/>
      <c r="O9" s="2"/>
      <c r="P9" s="2"/>
      <c r="Q9" s="2"/>
      <c r="R9" s="2"/>
      <c r="S9" s="2"/>
      <c r="T9" s="2"/>
      <c r="U9" s="2"/>
      <c r="V9" s="2"/>
      <c r="W9" s="2"/>
      <c r="X9" s="2"/>
      <c r="Y9" s="2"/>
      <c r="Z9" s="2"/>
      <c r="AA9" s="2"/>
      <c r="AB9" s="2"/>
    </row>
    <row r="10" spans="1:28" ht="21" customHeight="1">
      <c r="A10" s="11" t="s">
        <v>17</v>
      </c>
      <c r="B10" s="2"/>
      <c r="C10" s="2"/>
      <c r="D10" s="2"/>
      <c r="E10" s="2"/>
      <c r="F10" s="2"/>
      <c r="G10" s="13"/>
      <c r="H10" s="2"/>
      <c r="I10" s="2"/>
      <c r="J10" s="2"/>
      <c r="K10" s="2"/>
      <c r="L10" s="2"/>
      <c r="M10" s="2"/>
      <c r="N10" s="2"/>
      <c r="O10" s="2"/>
      <c r="P10" s="2"/>
      <c r="Q10" s="2"/>
      <c r="R10" s="2"/>
      <c r="S10" s="2"/>
      <c r="T10" s="2"/>
      <c r="U10" s="2"/>
      <c r="V10" s="2"/>
      <c r="W10" s="2"/>
      <c r="X10" s="2"/>
      <c r="Y10" s="2"/>
      <c r="Z10" s="2"/>
      <c r="AA10" s="2"/>
      <c r="AB10" s="2"/>
    </row>
    <row r="11" spans="1:28" ht="21" customHeight="1">
      <c r="A11" s="12" t="s">
        <v>13</v>
      </c>
      <c r="B11" s="12" t="s">
        <v>18</v>
      </c>
      <c r="C11" s="2"/>
      <c r="D11" s="2"/>
      <c r="E11" s="2"/>
      <c r="F11" s="13"/>
      <c r="G11" s="2"/>
      <c r="H11" s="2"/>
      <c r="I11" s="2"/>
      <c r="J11" s="2"/>
      <c r="K11" s="2"/>
      <c r="L11" s="2"/>
      <c r="M11" s="2"/>
      <c r="N11" s="2"/>
      <c r="O11" s="2"/>
      <c r="P11" s="2"/>
      <c r="Q11" s="2"/>
      <c r="R11" s="2"/>
      <c r="S11" s="2"/>
      <c r="T11" s="2"/>
      <c r="U11" s="2"/>
      <c r="V11" s="2"/>
      <c r="W11" s="2"/>
      <c r="X11" s="2"/>
      <c r="Y11" s="2"/>
      <c r="Z11" s="2"/>
      <c r="AA11" s="2"/>
      <c r="AB11" s="2"/>
    </row>
    <row r="12" spans="1:28" ht="21" customHeight="1">
      <c r="A12" s="12" t="s">
        <v>15</v>
      </c>
      <c r="B12" s="27">
        <v>889</v>
      </c>
      <c r="C12" s="2"/>
      <c r="D12" s="2"/>
      <c r="E12" s="2"/>
      <c r="F12" s="13"/>
      <c r="G12" s="2"/>
      <c r="H12" s="2"/>
      <c r="I12" s="2"/>
      <c r="J12" s="2"/>
      <c r="K12" s="2"/>
      <c r="L12" s="2"/>
      <c r="M12" s="2"/>
      <c r="N12" s="2"/>
      <c r="O12" s="2"/>
      <c r="P12" s="2"/>
      <c r="Q12" s="2"/>
      <c r="R12" s="2"/>
      <c r="S12" s="2"/>
      <c r="T12" s="2"/>
      <c r="U12" s="2"/>
      <c r="V12" s="2"/>
      <c r="W12" s="2"/>
      <c r="X12" s="2"/>
      <c r="Y12" s="2"/>
      <c r="Z12" s="2"/>
      <c r="AA12" s="2"/>
      <c r="AB12" s="2"/>
    </row>
    <row r="13" spans="1:28" ht="21" customHeight="1">
      <c r="A13" s="12" t="s">
        <v>16</v>
      </c>
      <c r="B13" s="27">
        <v>0</v>
      </c>
      <c r="C13" s="2"/>
      <c r="D13" s="2"/>
      <c r="E13" s="2"/>
      <c r="F13" s="13"/>
      <c r="G13" s="2"/>
      <c r="H13" s="2"/>
      <c r="I13" s="2"/>
      <c r="J13" s="2"/>
      <c r="K13" s="2"/>
      <c r="L13" s="2"/>
      <c r="M13" s="2"/>
      <c r="N13" s="2"/>
      <c r="O13" s="2"/>
      <c r="P13" s="2"/>
      <c r="Q13" s="2"/>
      <c r="R13" s="2"/>
      <c r="S13" s="2"/>
      <c r="T13" s="2"/>
      <c r="U13" s="2"/>
      <c r="V13" s="2"/>
      <c r="W13" s="2"/>
      <c r="X13" s="2"/>
      <c r="Y13" s="2"/>
      <c r="Z13" s="2"/>
      <c r="AA13" s="2"/>
      <c r="AB13" s="2"/>
    </row>
    <row r="14" spans="1:28" ht="21" customHeight="1">
      <c r="A14" s="11" t="s">
        <v>19</v>
      </c>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21" customHeight="1">
      <c r="A15" s="474" t="s">
        <v>20</v>
      </c>
      <c r="B15" s="477" t="s">
        <v>21</v>
      </c>
      <c r="C15" s="478"/>
      <c r="D15" s="479"/>
      <c r="E15" s="480" t="s">
        <v>22</v>
      </c>
      <c r="F15" s="480"/>
      <c r="G15" s="480"/>
      <c r="H15" s="480" t="s">
        <v>23</v>
      </c>
      <c r="I15" s="480"/>
      <c r="J15" s="480"/>
      <c r="K15" s="480" t="s">
        <v>24</v>
      </c>
      <c r="L15" s="480"/>
      <c r="M15" s="480"/>
      <c r="N15" s="480" t="s">
        <v>25</v>
      </c>
      <c r="O15" s="480"/>
      <c r="P15" s="480"/>
      <c r="Q15" s="480" t="s">
        <v>26</v>
      </c>
      <c r="R15" s="480"/>
      <c r="S15" s="480"/>
      <c r="T15" s="480" t="s">
        <v>27</v>
      </c>
      <c r="U15" s="480"/>
      <c r="V15" s="480"/>
      <c r="W15" s="480" t="s">
        <v>28</v>
      </c>
      <c r="X15" s="480"/>
      <c r="Y15" s="480"/>
      <c r="Z15" s="480" t="s">
        <v>29</v>
      </c>
      <c r="AA15" s="480"/>
      <c r="AB15" s="480"/>
    </row>
    <row r="16" spans="1:28" ht="21" customHeight="1">
      <c r="A16" s="475"/>
      <c r="B16" s="14" t="s">
        <v>30</v>
      </c>
      <c r="C16" s="14" t="s">
        <v>31</v>
      </c>
      <c r="D16" s="14" t="s">
        <v>32</v>
      </c>
      <c r="E16" s="14" t="s">
        <v>30</v>
      </c>
      <c r="F16" s="14" t="s">
        <v>31</v>
      </c>
      <c r="G16" s="14" t="s">
        <v>32</v>
      </c>
      <c r="H16" s="14" t="s">
        <v>30</v>
      </c>
      <c r="I16" s="14" t="s">
        <v>31</v>
      </c>
      <c r="J16" s="14" t="s">
        <v>32</v>
      </c>
      <c r="K16" s="14" t="s">
        <v>30</v>
      </c>
      <c r="L16" s="14" t="s">
        <v>31</v>
      </c>
      <c r="M16" s="14" t="s">
        <v>32</v>
      </c>
      <c r="N16" s="14" t="s">
        <v>30</v>
      </c>
      <c r="O16" s="14" t="s">
        <v>31</v>
      </c>
      <c r="P16" s="14" t="s">
        <v>32</v>
      </c>
      <c r="Q16" s="14" t="s">
        <v>30</v>
      </c>
      <c r="R16" s="14" t="s">
        <v>31</v>
      </c>
      <c r="S16" s="14" t="s">
        <v>32</v>
      </c>
      <c r="T16" s="14" t="s">
        <v>30</v>
      </c>
      <c r="U16" s="14" t="s">
        <v>31</v>
      </c>
      <c r="V16" s="14" t="s">
        <v>32</v>
      </c>
      <c r="W16" s="14" t="s">
        <v>30</v>
      </c>
      <c r="X16" s="14" t="s">
        <v>31</v>
      </c>
      <c r="Y16" s="14" t="s">
        <v>32</v>
      </c>
      <c r="Z16" s="14" t="s">
        <v>30</v>
      </c>
      <c r="AA16" s="14" t="s">
        <v>31</v>
      </c>
      <c r="AB16" s="14" t="s">
        <v>32</v>
      </c>
    </row>
    <row r="17" spans="1:28" ht="21" customHeight="1">
      <c r="A17" s="476"/>
      <c r="B17" s="15">
        <v>500</v>
      </c>
      <c r="C17" s="15">
        <v>2100</v>
      </c>
      <c r="D17" s="15">
        <v>4.2</v>
      </c>
      <c r="E17" s="15">
        <v>0</v>
      </c>
      <c r="F17" s="15">
        <v>0</v>
      </c>
      <c r="G17" s="15">
        <v>0</v>
      </c>
      <c r="H17" s="15">
        <v>420</v>
      </c>
      <c r="I17" s="15">
        <v>1764</v>
      </c>
      <c r="J17" s="15">
        <v>4.5</v>
      </c>
      <c r="K17" s="15">
        <v>140</v>
      </c>
      <c r="L17" s="16">
        <v>1680</v>
      </c>
      <c r="M17" s="15">
        <v>12</v>
      </c>
      <c r="N17" s="15">
        <v>0</v>
      </c>
      <c r="O17" s="15">
        <v>0</v>
      </c>
      <c r="P17" s="15">
        <v>0</v>
      </c>
      <c r="Q17" s="15">
        <v>0</v>
      </c>
      <c r="R17" s="15">
        <v>0</v>
      </c>
      <c r="S17" s="15">
        <v>0</v>
      </c>
      <c r="T17" s="15">
        <v>340</v>
      </c>
      <c r="U17" s="15">
        <v>17000</v>
      </c>
      <c r="V17" s="15">
        <v>50</v>
      </c>
      <c r="W17" s="15">
        <v>0</v>
      </c>
      <c r="X17" s="15">
        <v>0</v>
      </c>
      <c r="Y17" s="15">
        <v>0</v>
      </c>
      <c r="Z17" s="15">
        <v>0</v>
      </c>
      <c r="AA17" s="15">
        <v>0</v>
      </c>
      <c r="AB17" s="15">
        <v>0</v>
      </c>
    </row>
    <row r="18" spans="1:28" ht="21" customHeight="1">
      <c r="A18" s="474" t="s">
        <v>20</v>
      </c>
      <c r="B18" s="480" t="s">
        <v>33</v>
      </c>
      <c r="C18" s="480"/>
      <c r="D18" s="480"/>
      <c r="E18" s="480" t="s">
        <v>34</v>
      </c>
      <c r="F18" s="480"/>
      <c r="G18" s="480"/>
      <c r="H18" s="480" t="s">
        <v>35</v>
      </c>
      <c r="I18" s="480"/>
      <c r="J18" s="480"/>
      <c r="K18" s="480" t="s">
        <v>36</v>
      </c>
      <c r="L18" s="480"/>
      <c r="M18" s="480"/>
      <c r="N18" s="480" t="s">
        <v>37</v>
      </c>
      <c r="O18" s="480"/>
      <c r="P18" s="480"/>
      <c r="Q18" s="480" t="s">
        <v>38</v>
      </c>
      <c r="R18" s="480"/>
      <c r="S18" s="480"/>
      <c r="T18" s="480" t="s">
        <v>39</v>
      </c>
      <c r="U18" s="480"/>
      <c r="V18" s="480"/>
      <c r="W18" s="480" t="s">
        <v>40</v>
      </c>
      <c r="X18" s="480"/>
      <c r="Y18" s="480"/>
      <c r="Z18" s="480" t="s">
        <v>41</v>
      </c>
      <c r="AA18" s="480"/>
      <c r="AB18" s="480"/>
    </row>
    <row r="19" spans="1:28" ht="21" customHeight="1">
      <c r="A19" s="475"/>
      <c r="B19" s="14" t="s">
        <v>30</v>
      </c>
      <c r="C19" s="14" t="s">
        <v>31</v>
      </c>
      <c r="D19" s="14" t="s">
        <v>32</v>
      </c>
      <c r="E19" s="14" t="s">
        <v>30</v>
      </c>
      <c r="F19" s="14" t="s">
        <v>31</v>
      </c>
      <c r="G19" s="14" t="s">
        <v>32</v>
      </c>
      <c r="H19" s="14" t="s">
        <v>30</v>
      </c>
      <c r="I19" s="14" t="s">
        <v>31</v>
      </c>
      <c r="J19" s="14" t="s">
        <v>32</v>
      </c>
      <c r="K19" s="14" t="s">
        <v>30</v>
      </c>
      <c r="L19" s="14" t="s">
        <v>31</v>
      </c>
      <c r="M19" s="14" t="s">
        <v>32</v>
      </c>
      <c r="N19" s="14" t="s">
        <v>30</v>
      </c>
      <c r="O19" s="14" t="s">
        <v>31</v>
      </c>
      <c r="P19" s="14" t="s">
        <v>32</v>
      </c>
      <c r="Q19" s="14" t="s">
        <v>30</v>
      </c>
      <c r="R19" s="14" t="s">
        <v>31</v>
      </c>
      <c r="S19" s="14" t="s">
        <v>32</v>
      </c>
      <c r="T19" s="14" t="s">
        <v>30</v>
      </c>
      <c r="U19" s="14" t="s">
        <v>31</v>
      </c>
      <c r="V19" s="14" t="s">
        <v>32</v>
      </c>
      <c r="W19" s="14" t="s">
        <v>30</v>
      </c>
      <c r="X19" s="14" t="s">
        <v>31</v>
      </c>
      <c r="Y19" s="14" t="s">
        <v>32</v>
      </c>
      <c r="Z19" s="14" t="s">
        <v>30</v>
      </c>
      <c r="AA19" s="14" t="s">
        <v>31</v>
      </c>
      <c r="AB19" s="14" t="s">
        <v>32</v>
      </c>
    </row>
    <row r="20" spans="1:28" ht="21" customHeight="1">
      <c r="A20" s="476"/>
      <c r="B20" s="15">
        <v>0</v>
      </c>
      <c r="C20" s="15">
        <v>0</v>
      </c>
      <c r="D20" s="15">
        <v>0</v>
      </c>
      <c r="E20" s="15">
        <v>90</v>
      </c>
      <c r="F20" s="15">
        <v>7470</v>
      </c>
      <c r="G20" s="15">
        <v>83</v>
      </c>
      <c r="H20" s="15">
        <v>0</v>
      </c>
      <c r="I20" s="15">
        <v>0</v>
      </c>
      <c r="J20" s="15">
        <v>0</v>
      </c>
      <c r="K20" s="15">
        <v>0</v>
      </c>
      <c r="L20" s="16">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row>
    <row r="21" spans="1:28" ht="21" customHeight="1">
      <c r="A21" s="481" t="s">
        <v>42</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row>
    <row r="22" spans="1:28" ht="21" customHeight="1">
      <c r="A22" s="474" t="s">
        <v>20</v>
      </c>
      <c r="B22" s="480" t="s">
        <v>43</v>
      </c>
      <c r="C22" s="480"/>
      <c r="D22" s="480"/>
      <c r="E22" s="480" t="s">
        <v>44</v>
      </c>
      <c r="F22" s="480"/>
      <c r="G22" s="480"/>
      <c r="H22" s="480" t="s">
        <v>45</v>
      </c>
      <c r="I22" s="480"/>
      <c r="J22" s="480"/>
      <c r="K22" s="480" t="s">
        <v>46</v>
      </c>
      <c r="L22" s="480"/>
      <c r="M22" s="480"/>
      <c r="N22" s="480" t="s">
        <v>47</v>
      </c>
      <c r="O22" s="480"/>
      <c r="P22" s="480"/>
      <c r="Q22" s="480" t="s">
        <v>48</v>
      </c>
      <c r="R22" s="480"/>
      <c r="S22" s="480"/>
      <c r="T22" s="480" t="s">
        <v>49</v>
      </c>
      <c r="U22" s="480"/>
      <c r="V22" s="480"/>
      <c r="W22" s="480" t="s">
        <v>50</v>
      </c>
      <c r="X22" s="480"/>
      <c r="Y22" s="480"/>
      <c r="Z22" s="480" t="s">
        <v>51</v>
      </c>
      <c r="AA22" s="480"/>
      <c r="AB22" s="480"/>
    </row>
    <row r="23" spans="1:28" ht="21" customHeight="1">
      <c r="A23" s="475"/>
      <c r="B23" s="14" t="s">
        <v>30</v>
      </c>
      <c r="C23" s="14" t="s">
        <v>31</v>
      </c>
      <c r="D23" s="14" t="s">
        <v>32</v>
      </c>
      <c r="E23" s="14" t="s">
        <v>30</v>
      </c>
      <c r="F23" s="14" t="s">
        <v>31</v>
      </c>
      <c r="G23" s="14" t="s">
        <v>32</v>
      </c>
      <c r="H23" s="14" t="s">
        <v>30</v>
      </c>
      <c r="I23" s="14" t="s">
        <v>31</v>
      </c>
      <c r="J23" s="14" t="s">
        <v>32</v>
      </c>
      <c r="K23" s="14" t="s">
        <v>30</v>
      </c>
      <c r="L23" s="14" t="s">
        <v>31</v>
      </c>
      <c r="M23" s="14" t="s">
        <v>32</v>
      </c>
      <c r="N23" s="14" t="s">
        <v>30</v>
      </c>
      <c r="O23" s="14" t="s">
        <v>31</v>
      </c>
      <c r="P23" s="14" t="s">
        <v>32</v>
      </c>
      <c r="Q23" s="14" t="s">
        <v>30</v>
      </c>
      <c r="R23" s="14" t="s">
        <v>31</v>
      </c>
      <c r="S23" s="14" t="s">
        <v>32</v>
      </c>
      <c r="T23" s="14" t="s">
        <v>30</v>
      </c>
      <c r="U23" s="14" t="s">
        <v>31</v>
      </c>
      <c r="V23" s="14" t="s">
        <v>32</v>
      </c>
      <c r="W23" s="14" t="s">
        <v>30</v>
      </c>
      <c r="X23" s="14" t="s">
        <v>31</v>
      </c>
      <c r="Y23" s="14" t="s">
        <v>32</v>
      </c>
      <c r="Z23" s="14" t="s">
        <v>30</v>
      </c>
      <c r="AA23" s="14" t="s">
        <v>31</v>
      </c>
      <c r="AB23" s="14" t="s">
        <v>32</v>
      </c>
    </row>
    <row r="24" spans="1:28" ht="21" customHeight="1">
      <c r="A24" s="476"/>
      <c r="B24" s="15">
        <v>20</v>
      </c>
      <c r="C24" s="15">
        <v>180</v>
      </c>
      <c r="D24" s="15">
        <v>9</v>
      </c>
      <c r="E24" s="15">
        <v>0</v>
      </c>
      <c r="F24" s="15">
        <v>0</v>
      </c>
      <c r="G24" s="15">
        <v>0</v>
      </c>
      <c r="H24" s="15">
        <v>0</v>
      </c>
      <c r="I24" s="15">
        <v>0</v>
      </c>
      <c r="J24" s="15">
        <v>0</v>
      </c>
      <c r="K24" s="15">
        <v>300</v>
      </c>
      <c r="L24" s="16">
        <v>180</v>
      </c>
      <c r="M24" s="15">
        <v>0.6</v>
      </c>
      <c r="N24" s="15">
        <v>190</v>
      </c>
      <c r="O24" s="15">
        <v>1520</v>
      </c>
      <c r="P24" s="15">
        <v>8</v>
      </c>
      <c r="Q24" s="15">
        <v>40</v>
      </c>
      <c r="R24" s="15">
        <v>48</v>
      </c>
      <c r="S24" s="15">
        <v>1.2</v>
      </c>
      <c r="T24" s="15">
        <v>2</v>
      </c>
      <c r="U24" s="15">
        <v>5.4</v>
      </c>
      <c r="V24" s="15">
        <v>2.7</v>
      </c>
      <c r="W24" s="15">
        <v>7</v>
      </c>
      <c r="X24" s="15">
        <v>49.9</v>
      </c>
      <c r="Y24" s="15">
        <v>5.7</v>
      </c>
      <c r="Z24" s="27">
        <v>5</v>
      </c>
      <c r="AA24" s="27">
        <v>26</v>
      </c>
      <c r="AB24" s="27">
        <v>5.2</v>
      </c>
    </row>
    <row r="25" spans="1:28" ht="21" customHeight="1">
      <c r="A25" s="17" t="s">
        <v>52</v>
      </c>
      <c r="B25" s="164">
        <v>30</v>
      </c>
      <c r="C25" s="164">
        <v>0</v>
      </c>
      <c r="D25" s="164">
        <v>0</v>
      </c>
      <c r="E25" s="164">
        <v>0</v>
      </c>
      <c r="F25" s="164">
        <v>0</v>
      </c>
      <c r="G25" s="164">
        <v>0</v>
      </c>
      <c r="H25" s="164">
        <v>0</v>
      </c>
      <c r="I25" s="164">
        <v>0</v>
      </c>
      <c r="J25" s="164">
        <v>0</v>
      </c>
      <c r="K25" s="164">
        <v>300</v>
      </c>
      <c r="L25" s="164">
        <v>0</v>
      </c>
      <c r="M25" s="164">
        <v>0</v>
      </c>
      <c r="N25" s="164">
        <v>0</v>
      </c>
      <c r="O25" s="164">
        <v>0</v>
      </c>
      <c r="P25" s="164">
        <v>0</v>
      </c>
      <c r="Q25" s="164">
        <v>50</v>
      </c>
      <c r="R25" s="164">
        <v>0</v>
      </c>
      <c r="S25" s="164"/>
      <c r="T25" s="164">
        <v>20</v>
      </c>
      <c r="U25" s="27">
        <v>0</v>
      </c>
      <c r="V25" s="164">
        <v>0</v>
      </c>
      <c r="W25" s="164">
        <v>15</v>
      </c>
      <c r="X25" s="164">
        <v>0</v>
      </c>
      <c r="Y25" s="164">
        <v>0</v>
      </c>
      <c r="Z25" s="27">
        <v>10</v>
      </c>
      <c r="AA25" s="27">
        <v>0</v>
      </c>
      <c r="AB25" s="27">
        <v>0</v>
      </c>
    </row>
    <row r="26" spans="1:28" ht="21" customHeight="1">
      <c r="A26" s="17" t="s">
        <v>53</v>
      </c>
      <c r="B26" s="164">
        <v>20</v>
      </c>
      <c r="C26" s="164">
        <v>0</v>
      </c>
      <c r="D26" s="164">
        <v>0</v>
      </c>
      <c r="E26" s="164">
        <v>0</v>
      </c>
      <c r="F26" s="164">
        <v>0</v>
      </c>
      <c r="G26" s="164">
        <v>0</v>
      </c>
      <c r="H26" s="164">
        <v>0</v>
      </c>
      <c r="I26" s="164">
        <v>0</v>
      </c>
      <c r="J26" s="164">
        <v>0</v>
      </c>
      <c r="K26" s="164">
        <v>300</v>
      </c>
      <c r="L26" s="164">
        <v>0</v>
      </c>
      <c r="M26" s="164">
        <v>0</v>
      </c>
      <c r="N26" s="164">
        <v>190</v>
      </c>
      <c r="O26" s="164">
        <v>0</v>
      </c>
      <c r="P26" s="164">
        <v>0</v>
      </c>
      <c r="Q26" s="164">
        <v>40</v>
      </c>
      <c r="R26" s="164">
        <v>0</v>
      </c>
      <c r="S26" s="164">
        <v>0</v>
      </c>
      <c r="T26" s="164">
        <v>2</v>
      </c>
      <c r="U26" s="164">
        <v>0</v>
      </c>
      <c r="V26" s="164">
        <v>0</v>
      </c>
      <c r="W26" s="164">
        <v>7</v>
      </c>
      <c r="X26" s="164">
        <v>0</v>
      </c>
      <c r="Y26" s="164">
        <v>0</v>
      </c>
      <c r="Z26" s="27">
        <v>5</v>
      </c>
      <c r="AA26" s="27">
        <v>0</v>
      </c>
      <c r="AB26" s="27">
        <v>0</v>
      </c>
    </row>
    <row r="27" spans="1:28" ht="21" customHeight="1">
      <c r="A27" s="11" t="s">
        <v>54</v>
      </c>
      <c r="B27" s="19"/>
      <c r="C27" s="19"/>
      <c r="D27" s="19"/>
      <c r="E27" s="19"/>
      <c r="F27" s="19"/>
      <c r="G27" s="19"/>
      <c r="H27" s="19"/>
      <c r="I27" s="19"/>
      <c r="J27" s="19"/>
      <c r="K27" s="19"/>
      <c r="L27" s="19"/>
      <c r="M27" s="19"/>
      <c r="N27" s="19"/>
      <c r="O27" s="19"/>
      <c r="P27" s="19"/>
      <c r="Q27" s="19"/>
      <c r="R27" s="19"/>
      <c r="S27" s="19"/>
      <c r="T27" s="19"/>
      <c r="U27" s="19"/>
      <c r="V27" s="19"/>
      <c r="W27" s="19"/>
      <c r="X27" s="19"/>
      <c r="Y27" s="19"/>
      <c r="Z27" s="2"/>
      <c r="AA27" s="2"/>
      <c r="AB27" s="2"/>
    </row>
    <row r="28" spans="1:28" ht="21" customHeight="1">
      <c r="A28" s="20" t="s">
        <v>20</v>
      </c>
      <c r="B28" s="14" t="s">
        <v>55</v>
      </c>
      <c r="C28" s="14" t="s">
        <v>56</v>
      </c>
      <c r="D28" s="14" t="s">
        <v>57</v>
      </c>
      <c r="E28" s="14" t="s">
        <v>58</v>
      </c>
      <c r="F28" s="14" t="s">
        <v>59</v>
      </c>
      <c r="G28" s="19"/>
      <c r="H28" s="19"/>
      <c r="I28" s="19"/>
      <c r="J28" s="19"/>
      <c r="K28" s="19"/>
      <c r="L28" s="19"/>
      <c r="M28" s="19"/>
      <c r="N28" s="19"/>
      <c r="O28" s="19"/>
      <c r="P28" s="19"/>
      <c r="Q28" s="19"/>
      <c r="R28" s="19"/>
      <c r="S28" s="19"/>
      <c r="T28" s="19"/>
      <c r="U28" s="19"/>
      <c r="V28" s="19"/>
      <c r="W28" s="19"/>
      <c r="X28" s="19"/>
      <c r="Y28" s="19"/>
      <c r="Z28" s="2"/>
      <c r="AA28" s="2"/>
      <c r="AB28" s="2"/>
    </row>
    <row r="29" spans="1:28" ht="21" customHeight="1">
      <c r="A29" s="20" t="s">
        <v>60</v>
      </c>
      <c r="B29" s="38">
        <v>0</v>
      </c>
      <c r="C29" s="38">
        <v>0</v>
      </c>
      <c r="D29" s="38">
        <v>3</v>
      </c>
      <c r="E29" s="38">
        <v>0</v>
      </c>
      <c r="F29" s="38">
        <v>0</v>
      </c>
      <c r="G29" s="19"/>
      <c r="H29" s="19"/>
      <c r="I29" s="19"/>
      <c r="J29" s="19"/>
      <c r="K29" s="19"/>
      <c r="L29" s="19"/>
      <c r="M29" s="19"/>
      <c r="N29" s="19"/>
      <c r="O29" s="19"/>
      <c r="P29" s="19"/>
      <c r="Q29" s="19"/>
      <c r="R29" s="19"/>
      <c r="S29" s="19"/>
      <c r="T29" s="19"/>
      <c r="U29" s="19"/>
      <c r="V29" s="19"/>
      <c r="W29" s="19"/>
      <c r="X29" s="19"/>
      <c r="Y29" s="19"/>
      <c r="Z29" s="2"/>
      <c r="AA29" s="2"/>
      <c r="AB29" s="2"/>
    </row>
    <row r="30" spans="1:28" ht="21" customHeight="1">
      <c r="A30" s="20" t="s">
        <v>61</v>
      </c>
      <c r="B30" s="38">
        <v>0</v>
      </c>
      <c r="C30" s="38">
        <v>0</v>
      </c>
      <c r="D30" s="38">
        <v>270</v>
      </c>
      <c r="E30" s="38">
        <v>0</v>
      </c>
      <c r="F30" s="38">
        <v>0</v>
      </c>
      <c r="G30" s="19"/>
      <c r="H30" s="19"/>
      <c r="I30" s="19"/>
      <c r="J30" s="19"/>
      <c r="K30" s="19"/>
      <c r="L30" s="19"/>
      <c r="M30" s="19"/>
      <c r="N30" s="19"/>
      <c r="O30" s="19"/>
      <c r="P30" s="19"/>
      <c r="Q30" s="19"/>
      <c r="R30" s="19"/>
      <c r="S30" s="19"/>
      <c r="T30" s="19"/>
      <c r="U30" s="19"/>
      <c r="V30" s="19"/>
      <c r="W30" s="19"/>
      <c r="X30" s="19"/>
      <c r="Y30" s="19"/>
      <c r="Z30" s="2"/>
      <c r="AA30" s="2"/>
      <c r="AB30" s="2"/>
    </row>
    <row r="31" spans="1:28" ht="21" customHeight="1">
      <c r="A31" s="11" t="s">
        <v>62</v>
      </c>
      <c r="B31" s="2"/>
      <c r="C31" s="2"/>
      <c r="D31" s="2"/>
      <c r="E31" s="2"/>
      <c r="F31" s="2"/>
      <c r="G31" s="2"/>
      <c r="H31" s="19"/>
      <c r="I31" s="19"/>
      <c r="J31" s="19"/>
      <c r="K31" s="19"/>
      <c r="L31" s="19"/>
      <c r="M31" s="19"/>
      <c r="N31" s="19"/>
      <c r="O31" s="19"/>
      <c r="P31" s="19"/>
      <c r="Q31" s="19"/>
      <c r="R31" s="19"/>
      <c r="S31" s="19"/>
      <c r="T31" s="19"/>
      <c r="U31" s="19"/>
      <c r="V31" s="19"/>
      <c r="W31" s="19"/>
      <c r="X31" s="19"/>
      <c r="Y31" s="19"/>
      <c r="Z31" s="2"/>
      <c r="AA31" s="2"/>
      <c r="AB31" s="2"/>
    </row>
    <row r="32" spans="1:28" ht="21" customHeight="1">
      <c r="A32" s="487" t="s">
        <v>63</v>
      </c>
      <c r="B32" s="487"/>
      <c r="C32" s="487"/>
      <c r="D32" s="488" t="s">
        <v>64</v>
      </c>
      <c r="E32" s="488"/>
      <c r="F32" s="488"/>
      <c r="G32" s="487" t="s">
        <v>65</v>
      </c>
      <c r="H32" s="487"/>
      <c r="I32" s="487"/>
      <c r="J32" s="489" t="s">
        <v>66</v>
      </c>
      <c r="K32" s="489"/>
      <c r="L32" s="489"/>
      <c r="M32" s="490" t="s">
        <v>67</v>
      </c>
      <c r="N32" s="490"/>
      <c r="O32" s="19"/>
      <c r="P32" s="19"/>
      <c r="Q32" s="19"/>
      <c r="R32" s="19"/>
      <c r="S32" s="19"/>
      <c r="T32" s="19"/>
      <c r="U32" s="19"/>
      <c r="V32" s="19"/>
      <c r="W32" s="19"/>
      <c r="X32" s="19"/>
      <c r="Y32" s="19"/>
      <c r="Z32" s="2"/>
      <c r="AA32" s="2"/>
      <c r="AB32" s="2"/>
    </row>
    <row r="33" spans="1:28" ht="21" customHeight="1">
      <c r="A33" s="21" t="s">
        <v>68</v>
      </c>
      <c r="B33" s="21" t="s">
        <v>69</v>
      </c>
      <c r="C33" s="21" t="s">
        <v>70</v>
      </c>
      <c r="D33" s="21" t="s">
        <v>71</v>
      </c>
      <c r="E33" s="21" t="s">
        <v>69</v>
      </c>
      <c r="F33" s="21" t="s">
        <v>70</v>
      </c>
      <c r="G33" s="22" t="s">
        <v>72</v>
      </c>
      <c r="H33" s="21" t="s">
        <v>69</v>
      </c>
      <c r="I33" s="21" t="s">
        <v>70</v>
      </c>
      <c r="J33" s="23" t="s">
        <v>71</v>
      </c>
      <c r="K33" s="21" t="s">
        <v>69</v>
      </c>
      <c r="L33" s="21" t="s">
        <v>70</v>
      </c>
      <c r="M33" s="21" t="s">
        <v>69</v>
      </c>
      <c r="N33" s="21" t="s">
        <v>70</v>
      </c>
      <c r="O33" s="19"/>
      <c r="P33" s="19"/>
      <c r="Q33" s="19"/>
      <c r="R33" s="19"/>
      <c r="S33" s="19"/>
      <c r="T33" s="19"/>
      <c r="U33" s="19"/>
      <c r="V33" s="19"/>
      <c r="W33" s="19"/>
      <c r="X33" s="19"/>
      <c r="Y33" s="19"/>
      <c r="Z33" s="2"/>
      <c r="AA33" s="2"/>
      <c r="AB33" s="2"/>
    </row>
    <row r="34" spans="1:28" ht="21" customHeight="1">
      <c r="A34" s="27">
        <v>112</v>
      </c>
      <c r="B34" s="27">
        <v>1700</v>
      </c>
      <c r="C34" s="27">
        <v>15</v>
      </c>
      <c r="D34" s="27">
        <v>58</v>
      </c>
      <c r="E34" s="27">
        <v>600</v>
      </c>
      <c r="F34" s="27">
        <v>5</v>
      </c>
      <c r="G34" s="27">
        <v>20</v>
      </c>
      <c r="H34" s="164">
        <v>50</v>
      </c>
      <c r="I34" s="164">
        <v>30</v>
      </c>
      <c r="J34" s="164">
        <v>1</v>
      </c>
      <c r="K34" s="164">
        <v>0</v>
      </c>
      <c r="L34" s="164">
        <v>100</v>
      </c>
      <c r="M34" s="164">
        <f>SUM(B34,E34,H34,K34)</f>
        <v>2350</v>
      </c>
      <c r="N34" s="164">
        <v>130</v>
      </c>
      <c r="O34" s="19"/>
      <c r="P34" s="19"/>
      <c r="Q34" s="19"/>
      <c r="R34" s="19"/>
      <c r="S34" s="19"/>
      <c r="T34" s="19"/>
      <c r="U34" s="19"/>
      <c r="V34" s="19"/>
      <c r="W34" s="19"/>
      <c r="X34" s="19"/>
      <c r="Y34" s="19"/>
      <c r="Z34" s="2"/>
      <c r="AA34" s="2"/>
      <c r="AB34" s="2"/>
    </row>
    <row r="35" spans="1:28" ht="21" customHeight="1">
      <c r="A35" s="11" t="s">
        <v>73</v>
      </c>
      <c r="B35" s="19"/>
      <c r="C35" s="19"/>
      <c r="D35" s="19"/>
      <c r="E35" s="19"/>
      <c r="F35" s="19"/>
      <c r="G35" s="19"/>
      <c r="H35" s="19"/>
      <c r="I35" s="19"/>
      <c r="J35" s="19"/>
      <c r="K35" s="19"/>
      <c r="L35" s="19"/>
      <c r="M35" s="19"/>
      <c r="N35" s="19"/>
      <c r="O35" s="19"/>
      <c r="P35" s="19"/>
      <c r="Q35" s="19"/>
      <c r="R35" s="19"/>
      <c r="S35" s="19"/>
      <c r="T35" s="19"/>
      <c r="U35" s="19"/>
      <c r="V35" s="19"/>
      <c r="W35" s="19"/>
      <c r="X35" s="19"/>
      <c r="Y35" s="19"/>
      <c r="Z35" s="2"/>
      <c r="AA35" s="2"/>
      <c r="AB35" s="2"/>
    </row>
    <row r="36" spans="1:28" ht="21" customHeight="1">
      <c r="A36" s="26" t="s">
        <v>74</v>
      </c>
      <c r="B36" s="26" t="s">
        <v>75</v>
      </c>
      <c r="C36" s="26" t="s">
        <v>76</v>
      </c>
      <c r="D36" s="26" t="s">
        <v>77</v>
      </c>
      <c r="E36" s="26" t="s">
        <v>78</v>
      </c>
      <c r="F36" s="26" t="s">
        <v>79</v>
      </c>
      <c r="G36" s="26" t="s">
        <v>80</v>
      </c>
      <c r="H36" s="19"/>
      <c r="I36" s="19"/>
      <c r="J36" s="19"/>
      <c r="K36" s="19"/>
      <c r="L36" s="19"/>
      <c r="M36" s="19"/>
      <c r="N36" s="19"/>
      <c r="O36" s="19"/>
      <c r="P36" s="19"/>
      <c r="Q36" s="19"/>
      <c r="R36" s="19"/>
      <c r="S36" s="19"/>
      <c r="T36" s="19"/>
      <c r="U36" s="19"/>
      <c r="V36" s="19"/>
      <c r="W36" s="19"/>
      <c r="X36" s="19"/>
      <c r="Y36" s="19"/>
      <c r="Z36" s="2"/>
      <c r="AA36" s="2"/>
      <c r="AB36" s="2"/>
    </row>
    <row r="37" spans="1:28" ht="21" customHeight="1">
      <c r="A37" s="26" t="s">
        <v>52</v>
      </c>
      <c r="B37" s="27">
        <v>1546</v>
      </c>
      <c r="C37" s="27">
        <v>537</v>
      </c>
      <c r="D37" s="27">
        <v>40</v>
      </c>
      <c r="E37" s="27">
        <v>47</v>
      </c>
      <c r="F37" s="27">
        <v>30</v>
      </c>
      <c r="G37" s="27">
        <v>1.08</v>
      </c>
      <c r="H37" s="19"/>
      <c r="I37" s="19"/>
      <c r="J37" s="19"/>
      <c r="K37" s="19"/>
      <c r="L37" s="19"/>
      <c r="M37" s="19"/>
      <c r="N37" s="19"/>
      <c r="O37" s="19"/>
      <c r="P37" s="19"/>
      <c r="Q37" s="19"/>
      <c r="R37" s="19"/>
      <c r="S37" s="19"/>
      <c r="T37" s="19"/>
      <c r="U37" s="19"/>
      <c r="V37" s="19"/>
      <c r="W37" s="19"/>
      <c r="X37" s="19"/>
      <c r="Y37" s="19"/>
      <c r="Z37" s="2"/>
      <c r="AA37" s="2"/>
      <c r="AB37" s="2"/>
    </row>
    <row r="38" spans="1:28" ht="21" customHeight="1">
      <c r="A38" s="26" t="s">
        <v>53</v>
      </c>
      <c r="B38" s="27">
        <v>500</v>
      </c>
      <c r="C38" s="27">
        <v>500</v>
      </c>
      <c r="D38" s="27">
        <v>200</v>
      </c>
      <c r="E38" s="27">
        <v>520</v>
      </c>
      <c r="F38" s="27">
        <v>569</v>
      </c>
      <c r="G38" s="27">
        <v>0.5</v>
      </c>
      <c r="H38" s="19"/>
      <c r="I38" s="19"/>
      <c r="J38" s="19"/>
      <c r="K38" s="19"/>
      <c r="L38" s="19"/>
      <c r="M38" s="19"/>
      <c r="N38" s="19"/>
      <c r="O38" s="19"/>
      <c r="P38" s="19"/>
      <c r="Q38" s="19"/>
      <c r="R38" s="19"/>
      <c r="S38" s="19"/>
      <c r="T38" s="19"/>
      <c r="U38" s="19"/>
      <c r="V38" s="19"/>
      <c r="W38" s="19"/>
      <c r="X38" s="19"/>
      <c r="Y38" s="19"/>
      <c r="Z38" s="2"/>
      <c r="AA38" s="2"/>
      <c r="AB38" s="2"/>
    </row>
    <row r="39" spans="1:28" ht="21" customHeight="1">
      <c r="A39" s="11" t="s">
        <v>81</v>
      </c>
      <c r="B39" s="28"/>
      <c r="C39" s="28"/>
      <c r="D39" s="28"/>
      <c r="E39" s="28"/>
      <c r="F39" s="28"/>
      <c r="G39" s="28"/>
      <c r="H39" s="28"/>
      <c r="I39" s="28"/>
      <c r="J39" s="28"/>
      <c r="K39" s="28"/>
      <c r="L39" s="28"/>
      <c r="M39" s="28"/>
      <c r="N39" s="28"/>
      <c r="O39" s="29"/>
      <c r="P39" s="30"/>
      <c r="Q39" s="30"/>
      <c r="R39" s="2"/>
      <c r="S39" s="31"/>
      <c r="T39" s="31"/>
      <c r="U39" s="31"/>
      <c r="V39" s="31"/>
      <c r="W39" s="31"/>
      <c r="X39" s="31"/>
      <c r="Y39" s="31"/>
      <c r="Z39" s="31"/>
      <c r="AA39" s="31"/>
      <c r="AB39" s="31"/>
    </row>
    <row r="40" spans="1:28" ht="21" customHeight="1">
      <c r="A40" s="14" t="s">
        <v>82</v>
      </c>
      <c r="B40" s="14" t="s">
        <v>83</v>
      </c>
      <c r="C40" s="14" t="s">
        <v>84</v>
      </c>
      <c r="D40" s="14" t="s">
        <v>85</v>
      </c>
      <c r="E40" s="14" t="s">
        <v>86</v>
      </c>
      <c r="F40" s="14" t="s">
        <v>87</v>
      </c>
      <c r="G40" s="14" t="s">
        <v>88</v>
      </c>
      <c r="H40" s="14" t="s">
        <v>89</v>
      </c>
      <c r="I40" s="14" t="s">
        <v>90</v>
      </c>
      <c r="J40" s="14" t="s">
        <v>91</v>
      </c>
      <c r="K40" s="14" t="s">
        <v>92</v>
      </c>
      <c r="L40" s="14" t="s">
        <v>93</v>
      </c>
      <c r="M40" s="14" t="s">
        <v>94</v>
      </c>
      <c r="N40" s="32" t="s">
        <v>95</v>
      </c>
      <c r="O40" s="2"/>
      <c r="P40" s="2"/>
      <c r="Q40" s="2"/>
      <c r="R40" s="2"/>
      <c r="S40" s="2"/>
      <c r="T40" s="2"/>
      <c r="U40" s="2"/>
      <c r="V40" s="2"/>
      <c r="W40" s="2"/>
      <c r="X40" s="2"/>
      <c r="Y40" s="2"/>
      <c r="Z40" s="2"/>
      <c r="AA40" s="2"/>
      <c r="AB40" s="2"/>
    </row>
    <row r="41" spans="1:28" ht="21" customHeight="1">
      <c r="A41" s="20" t="s">
        <v>96</v>
      </c>
      <c r="B41" s="27">
        <v>0</v>
      </c>
      <c r="C41" s="27">
        <v>7</v>
      </c>
      <c r="D41" s="27">
        <v>0</v>
      </c>
      <c r="E41" s="27">
        <v>2</v>
      </c>
      <c r="F41" s="27">
        <v>0</v>
      </c>
      <c r="G41" s="27">
        <v>1</v>
      </c>
      <c r="H41" s="27">
        <v>0</v>
      </c>
      <c r="I41" s="41">
        <v>0</v>
      </c>
      <c r="J41" s="41">
        <v>0</v>
      </c>
      <c r="K41" s="41">
        <v>0</v>
      </c>
      <c r="L41" s="41">
        <v>0</v>
      </c>
      <c r="M41" s="41">
        <v>0</v>
      </c>
      <c r="N41" s="41">
        <v>0</v>
      </c>
      <c r="O41" s="34"/>
      <c r="P41" s="34"/>
      <c r="Q41" s="34"/>
      <c r="R41" s="34"/>
      <c r="S41" s="34"/>
      <c r="T41" s="2"/>
      <c r="U41" s="2"/>
      <c r="V41" s="2"/>
      <c r="W41" s="2"/>
      <c r="X41" s="2"/>
      <c r="Y41" s="2"/>
      <c r="Z41" s="2"/>
      <c r="AA41" s="2"/>
      <c r="AB41" s="2"/>
    </row>
    <row r="42" spans="1:28" ht="21" customHeight="1">
      <c r="A42" s="20" t="s">
        <v>97</v>
      </c>
      <c r="B42" s="27">
        <v>0</v>
      </c>
      <c r="C42" s="27">
        <v>7</v>
      </c>
      <c r="D42" s="27">
        <v>0</v>
      </c>
      <c r="E42" s="27">
        <v>10</v>
      </c>
      <c r="F42" s="27">
        <v>0</v>
      </c>
      <c r="G42" s="27">
        <v>4</v>
      </c>
      <c r="H42" s="27">
        <v>0</v>
      </c>
      <c r="I42" s="41">
        <v>0</v>
      </c>
      <c r="J42" s="41">
        <v>0</v>
      </c>
      <c r="K42" s="41">
        <v>0</v>
      </c>
      <c r="L42" s="41">
        <v>0</v>
      </c>
      <c r="M42" s="41">
        <v>0</v>
      </c>
      <c r="N42" s="41">
        <v>0</v>
      </c>
      <c r="O42" s="34"/>
      <c r="P42" s="34"/>
      <c r="Q42" s="34"/>
      <c r="R42" s="34"/>
      <c r="S42" s="34"/>
      <c r="T42" s="2"/>
      <c r="U42" s="2"/>
      <c r="V42" s="2"/>
      <c r="W42" s="2"/>
      <c r="X42" s="2"/>
      <c r="Y42" s="2"/>
      <c r="Z42" s="2"/>
      <c r="AA42" s="2"/>
      <c r="AB42" s="2"/>
    </row>
    <row r="43" spans="1:28" ht="21" customHeight="1">
      <c r="A43" s="11" t="s">
        <v>98</v>
      </c>
      <c r="B43" s="34"/>
      <c r="C43" s="34"/>
      <c r="D43" s="34"/>
      <c r="E43" s="34"/>
      <c r="F43" s="34"/>
      <c r="G43" s="34"/>
      <c r="H43" s="34"/>
      <c r="I43" s="34"/>
      <c r="J43" s="34"/>
      <c r="K43" s="34"/>
      <c r="L43" s="34"/>
      <c r="M43" s="34"/>
      <c r="N43" s="34"/>
      <c r="O43" s="34"/>
      <c r="P43" s="34"/>
      <c r="Q43" s="34"/>
      <c r="R43" s="34"/>
      <c r="S43" s="34"/>
      <c r="T43" s="2"/>
      <c r="U43" s="2"/>
      <c r="V43" s="2"/>
      <c r="W43" s="2"/>
      <c r="X43" s="2"/>
      <c r="Y43" s="2"/>
      <c r="Z43" s="2"/>
      <c r="AA43" s="2"/>
      <c r="AB43" s="2"/>
    </row>
    <row r="44" spans="1:28" ht="21" customHeight="1">
      <c r="A44" s="20" t="s">
        <v>99</v>
      </c>
      <c r="B44" s="20" t="s">
        <v>100</v>
      </c>
      <c r="C44" s="20" t="s">
        <v>101</v>
      </c>
      <c r="D44" s="20" t="s">
        <v>102</v>
      </c>
      <c r="E44" s="20" t="s">
        <v>103</v>
      </c>
      <c r="F44" s="20" t="s">
        <v>104</v>
      </c>
      <c r="G44" s="20" t="s">
        <v>105</v>
      </c>
      <c r="H44" s="20" t="s">
        <v>106</v>
      </c>
      <c r="I44" s="20" t="s">
        <v>107</v>
      </c>
      <c r="J44" s="20" t="s">
        <v>108</v>
      </c>
      <c r="K44" s="20" t="s">
        <v>109</v>
      </c>
      <c r="L44" s="20" t="s">
        <v>110</v>
      </c>
      <c r="M44" s="20" t="s">
        <v>111</v>
      </c>
      <c r="N44" s="35" t="s">
        <v>112</v>
      </c>
      <c r="O44" s="20" t="s">
        <v>113</v>
      </c>
      <c r="P44" s="20" t="s">
        <v>114</v>
      </c>
      <c r="Q44" s="20" t="s">
        <v>115</v>
      </c>
      <c r="R44" s="20" t="s">
        <v>116</v>
      </c>
      <c r="S44" s="20" t="s">
        <v>117</v>
      </c>
      <c r="T44" s="20" t="s">
        <v>118</v>
      </c>
      <c r="U44" s="20" t="s">
        <v>119</v>
      </c>
      <c r="V44" s="20" t="s">
        <v>120</v>
      </c>
      <c r="W44" s="20" t="s">
        <v>121</v>
      </c>
      <c r="X44" s="2"/>
      <c r="Y44" s="2"/>
      <c r="Z44" s="2"/>
      <c r="AA44" s="2"/>
      <c r="AB44" s="2"/>
    </row>
    <row r="45" spans="1:28" ht="21" customHeight="1">
      <c r="A45" s="20" t="s">
        <v>96</v>
      </c>
      <c r="B45" s="41">
        <v>80</v>
      </c>
      <c r="C45" s="41">
        <v>20</v>
      </c>
      <c r="D45" s="41">
        <v>0</v>
      </c>
      <c r="E45" s="41">
        <v>4</v>
      </c>
      <c r="F45" s="41">
        <v>0</v>
      </c>
      <c r="G45" s="41">
        <v>2</v>
      </c>
      <c r="H45" s="41">
        <v>0</v>
      </c>
      <c r="I45" s="41">
        <v>0</v>
      </c>
      <c r="J45" s="41">
        <v>0</v>
      </c>
      <c r="K45" s="41">
        <v>0</v>
      </c>
      <c r="L45" s="41">
        <v>2</v>
      </c>
      <c r="M45" s="41">
        <v>1</v>
      </c>
      <c r="N45" s="41">
        <v>50</v>
      </c>
      <c r="O45" s="41">
        <v>200</v>
      </c>
      <c r="P45" s="41">
        <v>6</v>
      </c>
      <c r="Q45" s="41">
        <v>2</v>
      </c>
      <c r="R45" s="41">
        <v>0</v>
      </c>
      <c r="S45" s="41">
        <v>3</v>
      </c>
      <c r="T45" s="41">
        <v>0</v>
      </c>
      <c r="U45" s="41">
        <v>12</v>
      </c>
      <c r="V45" s="41">
        <v>1</v>
      </c>
      <c r="W45" s="41">
        <v>2</v>
      </c>
      <c r="X45" s="2"/>
      <c r="Y45" s="2"/>
      <c r="Z45" s="2"/>
      <c r="AA45" s="2"/>
      <c r="AB45" s="2"/>
    </row>
    <row r="46" spans="1:28" ht="21" customHeight="1">
      <c r="A46" s="11" t="s">
        <v>122</v>
      </c>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21" customHeight="1">
      <c r="A47" s="20" t="s">
        <v>123</v>
      </c>
      <c r="B47" s="20" t="s">
        <v>124</v>
      </c>
      <c r="C47" s="20" t="s">
        <v>125</v>
      </c>
      <c r="D47" s="20" t="s">
        <v>126</v>
      </c>
      <c r="E47" s="20" t="s">
        <v>127</v>
      </c>
      <c r="F47" s="20" t="s">
        <v>128</v>
      </c>
      <c r="G47" s="20" t="s">
        <v>129</v>
      </c>
      <c r="H47" s="20" t="s">
        <v>130</v>
      </c>
      <c r="I47" s="2"/>
      <c r="J47" s="2"/>
      <c r="K47" s="2"/>
      <c r="L47" s="2"/>
      <c r="M47" s="2"/>
      <c r="N47" s="2"/>
      <c r="O47" s="2"/>
      <c r="P47" s="2"/>
      <c r="Q47" s="2"/>
      <c r="R47" s="2"/>
      <c r="S47" s="2"/>
      <c r="T47" s="2"/>
      <c r="U47" s="2"/>
      <c r="V47" s="2"/>
      <c r="W47" s="2"/>
      <c r="X47" s="2"/>
      <c r="Y47" s="2"/>
      <c r="Z47" s="2"/>
      <c r="AA47" s="2"/>
      <c r="AB47" s="2"/>
    </row>
    <row r="48" spans="1:28" ht="21" customHeight="1">
      <c r="A48" s="20" t="s">
        <v>131</v>
      </c>
      <c r="B48" s="41">
        <v>790</v>
      </c>
      <c r="C48" s="41">
        <v>0</v>
      </c>
      <c r="D48" s="41">
        <v>300</v>
      </c>
      <c r="E48" s="41">
        <v>120</v>
      </c>
      <c r="F48" s="41">
        <v>0</v>
      </c>
      <c r="G48" s="41">
        <v>240</v>
      </c>
      <c r="H48" s="41">
        <v>0</v>
      </c>
      <c r="I48" s="2"/>
      <c r="J48" s="2"/>
      <c r="K48" s="2"/>
      <c r="L48" s="2"/>
      <c r="M48" s="2"/>
      <c r="N48" s="2"/>
      <c r="O48" s="2"/>
      <c r="P48" s="2"/>
      <c r="Q48" s="2"/>
      <c r="R48" s="2"/>
      <c r="S48" s="2"/>
      <c r="T48" s="2"/>
      <c r="U48" s="2"/>
      <c r="V48" s="2"/>
      <c r="W48" s="2"/>
      <c r="X48" s="2"/>
      <c r="Y48" s="2"/>
      <c r="Z48" s="2"/>
      <c r="AA48" s="2"/>
      <c r="AB48" s="2"/>
    </row>
    <row r="49" spans="1:12" ht="21" customHeight="1">
      <c r="A49" s="11" t="s">
        <v>132</v>
      </c>
      <c r="B49" s="2"/>
      <c r="C49" s="2"/>
      <c r="D49" s="2"/>
      <c r="E49" s="2"/>
      <c r="F49" s="2"/>
      <c r="G49" s="2"/>
      <c r="H49" s="2"/>
      <c r="I49" s="2"/>
      <c r="J49" s="2"/>
      <c r="K49" s="2"/>
      <c r="L49" s="2"/>
    </row>
    <row r="50" spans="1:12" ht="21" customHeight="1">
      <c r="A50" s="480" t="s">
        <v>133</v>
      </c>
      <c r="B50" s="482" t="s">
        <v>134</v>
      </c>
      <c r="C50" s="482"/>
      <c r="D50" s="482"/>
      <c r="E50" s="482"/>
      <c r="F50" s="482" t="s">
        <v>135</v>
      </c>
      <c r="G50" s="482"/>
      <c r="H50" s="482"/>
      <c r="I50" s="482"/>
      <c r="J50" s="482" t="s">
        <v>136</v>
      </c>
      <c r="K50" s="482"/>
      <c r="L50" s="482"/>
    </row>
    <row r="51" spans="1:12" ht="21" customHeight="1">
      <c r="A51" s="480"/>
      <c r="B51" s="26" t="s">
        <v>137</v>
      </c>
      <c r="C51" s="26" t="s">
        <v>138</v>
      </c>
      <c r="D51" s="26" t="s">
        <v>139</v>
      </c>
      <c r="E51" s="26" t="s">
        <v>140</v>
      </c>
      <c r="F51" s="26" t="s">
        <v>141</v>
      </c>
      <c r="G51" s="26" t="s">
        <v>142</v>
      </c>
      <c r="H51" s="26" t="s">
        <v>143</v>
      </c>
      <c r="I51" s="26" t="s">
        <v>144</v>
      </c>
      <c r="J51" s="26" t="s">
        <v>145</v>
      </c>
      <c r="K51" s="26" t="s">
        <v>146</v>
      </c>
      <c r="L51" s="26" t="s">
        <v>147</v>
      </c>
    </row>
    <row r="52" spans="1:12" ht="21" customHeight="1">
      <c r="A52" s="26" t="s">
        <v>131</v>
      </c>
      <c r="B52" s="27">
        <v>0</v>
      </c>
      <c r="C52" s="27">
        <v>0</v>
      </c>
      <c r="D52" s="27">
        <v>1490</v>
      </c>
      <c r="E52" s="27">
        <v>0</v>
      </c>
      <c r="F52" s="27">
        <v>0</v>
      </c>
      <c r="G52" s="27">
        <v>571</v>
      </c>
      <c r="H52" s="27">
        <v>919</v>
      </c>
      <c r="I52" s="27">
        <v>0</v>
      </c>
      <c r="J52" s="27">
        <v>1490</v>
      </c>
      <c r="K52" s="27">
        <v>0</v>
      </c>
      <c r="L52" s="27">
        <v>0</v>
      </c>
    </row>
    <row r="53" spans="1:12" ht="21" customHeight="1">
      <c r="A53" s="11" t="s">
        <v>148</v>
      </c>
      <c r="B53" s="2"/>
      <c r="C53" s="2"/>
      <c r="D53" s="2"/>
      <c r="E53" s="2"/>
      <c r="F53" s="2"/>
      <c r="G53" s="2"/>
      <c r="H53" s="2"/>
      <c r="I53" s="2"/>
      <c r="J53" s="2"/>
      <c r="K53" s="2"/>
      <c r="L53" s="2"/>
    </row>
    <row r="54" spans="1:12" ht="21" customHeight="1">
      <c r="A54" s="483" t="s">
        <v>149</v>
      </c>
      <c r="B54" s="485" t="s">
        <v>150</v>
      </c>
      <c r="C54" s="486"/>
      <c r="D54" s="485" t="s">
        <v>151</v>
      </c>
      <c r="E54" s="486"/>
      <c r="F54" s="485" t="s">
        <v>152</v>
      </c>
      <c r="G54" s="486"/>
      <c r="H54" s="2"/>
      <c r="I54" s="2"/>
      <c r="J54" s="2"/>
      <c r="K54" s="2"/>
      <c r="L54" s="2"/>
    </row>
    <row r="55" spans="1:12" ht="21" customHeight="1">
      <c r="A55" s="484"/>
      <c r="B55" s="26" t="s">
        <v>153</v>
      </c>
      <c r="C55" s="26" t="s">
        <v>154</v>
      </c>
      <c r="D55" s="26" t="s">
        <v>153</v>
      </c>
      <c r="E55" s="26" t="s">
        <v>154</v>
      </c>
      <c r="F55" s="26" t="s">
        <v>153</v>
      </c>
      <c r="G55" s="26" t="s">
        <v>154</v>
      </c>
      <c r="H55" s="2"/>
      <c r="I55" s="2"/>
      <c r="J55" s="2"/>
      <c r="K55" s="2"/>
      <c r="L55" s="2"/>
    </row>
    <row r="56" spans="1:12" ht="21" customHeight="1">
      <c r="A56" s="38">
        <v>1</v>
      </c>
      <c r="B56" s="38" t="s">
        <v>155</v>
      </c>
      <c r="C56" s="38" t="s">
        <v>156</v>
      </c>
      <c r="D56" s="38" t="s">
        <v>157</v>
      </c>
      <c r="E56" s="38" t="s">
        <v>158</v>
      </c>
      <c r="F56" s="38" t="s">
        <v>159</v>
      </c>
      <c r="G56" s="38" t="s">
        <v>160</v>
      </c>
      <c r="H56" s="2"/>
      <c r="I56" s="2"/>
      <c r="J56" s="2"/>
      <c r="K56" s="2"/>
      <c r="L56" s="2"/>
    </row>
    <row r="57" spans="1:12" ht="21" customHeight="1">
      <c r="A57" s="38">
        <v>2</v>
      </c>
      <c r="B57" s="38" t="s">
        <v>161</v>
      </c>
      <c r="C57" s="38" t="s">
        <v>162</v>
      </c>
      <c r="D57" s="38" t="s">
        <v>163</v>
      </c>
      <c r="E57" s="38" t="s">
        <v>164</v>
      </c>
      <c r="F57" s="38" t="s">
        <v>165</v>
      </c>
      <c r="G57" s="38" t="s">
        <v>166</v>
      </c>
      <c r="H57" s="2"/>
      <c r="I57" s="2"/>
      <c r="J57" s="2"/>
      <c r="K57" s="2"/>
      <c r="L57" s="2"/>
    </row>
    <row r="58" spans="1:12" ht="21" customHeight="1">
      <c r="A58" s="38">
        <v>3</v>
      </c>
      <c r="B58" s="38" t="s">
        <v>167</v>
      </c>
      <c r="C58" s="38" t="s">
        <v>168</v>
      </c>
      <c r="D58" s="38" t="s">
        <v>169</v>
      </c>
      <c r="E58" s="38" t="s">
        <v>170</v>
      </c>
      <c r="F58" s="38" t="s">
        <v>171</v>
      </c>
      <c r="G58" s="38" t="s">
        <v>172</v>
      </c>
      <c r="H58" s="2"/>
      <c r="I58" s="2"/>
      <c r="J58" s="2"/>
      <c r="K58" s="2"/>
      <c r="L58" s="2"/>
    </row>
    <row r="59" spans="1:12" ht="21" customHeight="1">
      <c r="A59" s="38">
        <v>4</v>
      </c>
      <c r="B59" s="38" t="s">
        <v>173</v>
      </c>
      <c r="C59" s="38" t="s">
        <v>174</v>
      </c>
      <c r="D59" s="38" t="s">
        <v>175</v>
      </c>
      <c r="E59" s="38" t="s">
        <v>176</v>
      </c>
      <c r="F59" s="38" t="s">
        <v>177</v>
      </c>
      <c r="G59" s="38" t="s">
        <v>178</v>
      </c>
      <c r="H59" s="2"/>
      <c r="I59" s="2"/>
      <c r="J59" s="2"/>
      <c r="K59" s="2"/>
      <c r="L59" s="2"/>
    </row>
    <row r="60" spans="1:12" ht="21" customHeight="1">
      <c r="A60" s="38">
        <v>5</v>
      </c>
      <c r="B60" s="38" t="s">
        <v>179</v>
      </c>
      <c r="C60" s="38" t="s">
        <v>180</v>
      </c>
      <c r="D60" s="38" t="s">
        <v>181</v>
      </c>
      <c r="E60" s="38" t="s">
        <v>182</v>
      </c>
      <c r="F60" s="38" t="s">
        <v>183</v>
      </c>
      <c r="G60" s="38" t="s">
        <v>184</v>
      </c>
      <c r="H60" s="2"/>
      <c r="I60" s="2"/>
      <c r="J60" s="2"/>
      <c r="K60" s="2"/>
      <c r="L60" s="2"/>
    </row>
    <row r="61" spans="1:12" ht="21" customHeight="1">
      <c r="A61" s="38">
        <v>6</v>
      </c>
      <c r="B61" s="38"/>
      <c r="C61" s="38" t="s">
        <v>185</v>
      </c>
      <c r="D61" s="38" t="s">
        <v>186</v>
      </c>
      <c r="E61" s="38" t="s">
        <v>187</v>
      </c>
      <c r="F61" s="38" t="s">
        <v>172</v>
      </c>
      <c r="G61" s="38" t="s">
        <v>188</v>
      </c>
      <c r="H61" s="2"/>
      <c r="I61" s="2"/>
      <c r="J61" s="2"/>
      <c r="K61" s="2"/>
      <c r="L61" s="2"/>
    </row>
    <row r="62" spans="1:12" ht="21" customHeight="1">
      <c r="A62" s="38">
        <v>7</v>
      </c>
      <c r="B62" s="38"/>
      <c r="C62" s="38" t="s">
        <v>189</v>
      </c>
      <c r="D62" s="38"/>
      <c r="E62" s="38"/>
      <c r="F62" s="38" t="s">
        <v>178</v>
      </c>
      <c r="G62" s="38" t="s">
        <v>190</v>
      </c>
      <c r="H62" s="2"/>
      <c r="I62" s="2"/>
      <c r="J62" s="2"/>
      <c r="K62" s="2"/>
      <c r="L62" s="2"/>
    </row>
    <row r="63" spans="1:12" ht="21" customHeight="1">
      <c r="A63" s="38">
        <v>8</v>
      </c>
      <c r="B63" s="38"/>
      <c r="C63" s="38" t="s">
        <v>191</v>
      </c>
      <c r="D63" s="38"/>
      <c r="E63" s="38"/>
      <c r="F63" s="38" t="s">
        <v>192</v>
      </c>
      <c r="G63" s="38" t="s">
        <v>193</v>
      </c>
      <c r="H63" s="2"/>
      <c r="I63" s="2"/>
      <c r="J63" s="2"/>
      <c r="K63" s="2"/>
      <c r="L63" s="2"/>
    </row>
    <row r="64" spans="1:12" ht="21" customHeight="1">
      <c r="A64" s="38">
        <v>9</v>
      </c>
      <c r="B64" s="38"/>
      <c r="C64" s="38" t="s">
        <v>194</v>
      </c>
      <c r="D64" s="38"/>
      <c r="E64" s="38"/>
      <c r="F64" s="38" t="s">
        <v>195</v>
      </c>
      <c r="G64" s="38" t="s">
        <v>196</v>
      </c>
      <c r="H64" s="2"/>
      <c r="I64" s="2"/>
      <c r="J64" s="2"/>
      <c r="K64" s="2"/>
      <c r="L64" s="2"/>
    </row>
    <row r="65" spans="1:7" ht="21" customHeight="1">
      <c r="A65" s="38">
        <v>10</v>
      </c>
      <c r="B65" s="38"/>
      <c r="C65" s="38"/>
      <c r="D65" s="38"/>
      <c r="E65" s="38"/>
      <c r="F65" s="38"/>
      <c r="G65" s="38"/>
    </row>
    <row r="66" spans="1:7" ht="21" customHeight="1">
      <c r="A66" s="38">
        <v>11</v>
      </c>
      <c r="B66" s="38"/>
      <c r="C66" s="38"/>
      <c r="D66" s="38"/>
      <c r="E66" s="38"/>
      <c r="F66" s="38"/>
      <c r="G66" s="38"/>
    </row>
    <row r="67" spans="1:7" ht="21" customHeight="1">
      <c r="A67" s="38">
        <v>12</v>
      </c>
      <c r="B67" s="38"/>
      <c r="C67" s="38"/>
      <c r="D67" s="38"/>
      <c r="E67" s="38"/>
      <c r="F67" s="38"/>
      <c r="G67" s="38"/>
    </row>
    <row r="68" spans="1:7" ht="21" customHeight="1">
      <c r="A68" s="38">
        <v>13</v>
      </c>
      <c r="B68" s="38"/>
      <c r="C68" s="38"/>
      <c r="D68" s="38"/>
      <c r="E68" s="38"/>
      <c r="F68" s="38"/>
      <c r="G68" s="38"/>
    </row>
    <row r="69" spans="1:7" ht="21" customHeight="1">
      <c r="A69" s="38">
        <v>14</v>
      </c>
      <c r="B69" s="38"/>
      <c r="C69" s="38"/>
      <c r="D69" s="38"/>
      <c r="E69" s="38"/>
      <c r="F69" s="38"/>
      <c r="G69" s="38"/>
    </row>
    <row r="70" spans="1:7" ht="21" customHeight="1">
      <c r="A70" s="38">
        <v>15</v>
      </c>
      <c r="B70" s="38"/>
      <c r="C70" s="38"/>
      <c r="D70" s="38"/>
      <c r="E70" s="38"/>
      <c r="F70" s="38"/>
      <c r="G70" s="38"/>
    </row>
    <row r="71" spans="1:7" ht="21" customHeight="1">
      <c r="A71" s="38">
        <v>16</v>
      </c>
      <c r="B71" s="38"/>
      <c r="C71" s="38"/>
      <c r="D71" s="38"/>
      <c r="E71" s="38"/>
      <c r="F71" s="38"/>
      <c r="G71" s="38"/>
    </row>
    <row r="72" spans="1:7" ht="21" customHeight="1">
      <c r="A72" s="38">
        <v>17</v>
      </c>
      <c r="B72" s="38"/>
      <c r="C72" s="38"/>
      <c r="D72" s="38"/>
      <c r="E72" s="38"/>
      <c r="F72" s="38"/>
      <c r="G72" s="38"/>
    </row>
    <row r="73" spans="1:7" ht="21" customHeight="1">
      <c r="A73" s="38">
        <v>18</v>
      </c>
      <c r="B73" s="38"/>
      <c r="C73" s="38"/>
      <c r="D73" s="38"/>
      <c r="E73" s="38"/>
      <c r="F73" s="38"/>
      <c r="G73" s="38"/>
    </row>
    <row r="74" spans="1:7" ht="21" customHeight="1">
      <c r="A74" s="38">
        <v>19</v>
      </c>
      <c r="B74" s="38"/>
      <c r="C74" s="38"/>
      <c r="D74" s="38"/>
      <c r="E74" s="38"/>
      <c r="F74" s="38"/>
      <c r="G74" s="38"/>
    </row>
    <row r="75" spans="1:7" ht="21" customHeight="1">
      <c r="A75" s="38">
        <v>20</v>
      </c>
      <c r="B75" s="38"/>
      <c r="C75" s="38"/>
      <c r="D75" s="38"/>
      <c r="E75" s="38"/>
      <c r="F75" s="38"/>
      <c r="G75" s="38"/>
    </row>
    <row r="76" spans="1:7" ht="21" customHeight="1">
      <c r="A76" s="38">
        <v>21</v>
      </c>
      <c r="B76" s="38"/>
      <c r="C76" s="38"/>
      <c r="D76" s="38"/>
      <c r="E76" s="38"/>
      <c r="F76" s="38"/>
      <c r="G76" s="38"/>
    </row>
    <row r="77" spans="1:7" ht="21" customHeight="1">
      <c r="A77" s="38">
        <v>22</v>
      </c>
      <c r="B77" s="38"/>
      <c r="C77" s="38"/>
      <c r="D77" s="38"/>
      <c r="E77" s="38"/>
      <c r="F77" s="38"/>
      <c r="G77" s="38"/>
    </row>
    <row r="78" spans="1:7" ht="21" customHeight="1">
      <c r="A78" s="38">
        <v>23</v>
      </c>
      <c r="B78" s="38"/>
      <c r="C78" s="38"/>
      <c r="D78" s="38"/>
      <c r="E78" s="38"/>
      <c r="F78" s="38"/>
      <c r="G78" s="38"/>
    </row>
    <row r="79" spans="1:7" ht="21" customHeight="1">
      <c r="A79" s="38">
        <v>24</v>
      </c>
      <c r="B79" s="38"/>
      <c r="C79" s="38"/>
      <c r="D79" s="38"/>
      <c r="E79" s="38"/>
      <c r="F79" s="38"/>
      <c r="G79" s="38"/>
    </row>
    <row r="80" spans="1:7" ht="21" customHeight="1">
      <c r="A80" s="38">
        <v>25</v>
      </c>
      <c r="B80" s="38"/>
      <c r="C80" s="38"/>
      <c r="D80" s="38"/>
      <c r="E80" s="38"/>
      <c r="F80" s="38"/>
      <c r="G80" s="38"/>
    </row>
    <row r="81" spans="1:48" ht="24.75" customHeight="1">
      <c r="A81" s="11" t="s">
        <v>198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24.75" customHeight="1">
      <c r="A82" s="40" t="s">
        <v>149</v>
      </c>
      <c r="B82" s="40" t="s">
        <v>199</v>
      </c>
      <c r="C82" s="40" t="s">
        <v>200</v>
      </c>
      <c r="D82" s="40" t="s">
        <v>201</v>
      </c>
      <c r="E82" s="40" t="s">
        <v>202</v>
      </c>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24.75" customHeight="1">
      <c r="A83" s="38">
        <v>1</v>
      </c>
      <c r="B83" s="41" t="s">
        <v>678</v>
      </c>
      <c r="C83" s="3" t="s">
        <v>203</v>
      </c>
      <c r="D83" s="41" t="s">
        <v>642</v>
      </c>
      <c r="E83" s="41">
        <v>40</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24.75" customHeight="1">
      <c r="A84" s="38">
        <v>2</v>
      </c>
      <c r="B84" s="41"/>
      <c r="C84" s="41"/>
      <c r="D84" s="41"/>
      <c r="E84" s="41"/>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24.75" customHeight="1">
      <c r="A85" s="38">
        <v>3</v>
      </c>
      <c r="B85" s="41"/>
      <c r="C85" s="41"/>
      <c r="D85" s="41"/>
      <c r="E85" s="41"/>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24.75" customHeight="1">
      <c r="A86" s="38">
        <v>4</v>
      </c>
      <c r="B86" s="41"/>
      <c r="C86" s="41"/>
      <c r="D86" s="41"/>
      <c r="E86" s="41"/>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24.75" customHeight="1">
      <c r="A87" s="38">
        <v>5</v>
      </c>
      <c r="B87" s="41"/>
      <c r="C87" s="41"/>
      <c r="D87" s="41"/>
      <c r="E87" s="41"/>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24.75" customHeight="1">
      <c r="A88" s="38">
        <v>6</v>
      </c>
      <c r="B88" s="41"/>
      <c r="C88" s="41"/>
      <c r="D88" s="41"/>
      <c r="E88" s="41"/>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24.75" customHeight="1">
      <c r="A89" s="38">
        <v>7</v>
      </c>
      <c r="B89" s="41"/>
      <c r="C89" s="41"/>
      <c r="D89" s="41"/>
      <c r="E89" s="41"/>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24.75" customHeight="1">
      <c r="A90" s="38">
        <v>8</v>
      </c>
      <c r="B90" s="41"/>
      <c r="C90" s="41"/>
      <c r="D90" s="41"/>
      <c r="E90" s="41"/>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24.75" customHeight="1">
      <c r="A91" s="38">
        <v>9</v>
      </c>
      <c r="B91" s="41"/>
      <c r="C91" s="41"/>
      <c r="D91" s="41"/>
      <c r="E91" s="41"/>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24.75" customHeight="1">
      <c r="A92" s="38">
        <v>10</v>
      </c>
      <c r="B92" s="41"/>
      <c r="C92" s="41"/>
      <c r="D92" s="41"/>
      <c r="E92" s="41"/>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24.75" customHeight="1">
      <c r="A93" s="38">
        <v>11</v>
      </c>
      <c r="B93" s="41"/>
      <c r="C93" s="41"/>
      <c r="D93" s="41"/>
      <c r="E93" s="41"/>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24.75" customHeight="1">
      <c r="A94" s="38">
        <v>12</v>
      </c>
      <c r="B94" s="41"/>
      <c r="C94" s="41"/>
      <c r="D94" s="41"/>
      <c r="E94" s="41"/>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24.75" customHeight="1">
      <c r="A95" s="38">
        <v>13</v>
      </c>
      <c r="B95" s="41"/>
      <c r="C95" s="41"/>
      <c r="D95" s="41"/>
      <c r="E95" s="41"/>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24.75" customHeight="1">
      <c r="A96" s="38">
        <v>14</v>
      </c>
      <c r="B96" s="41"/>
      <c r="C96" s="41"/>
      <c r="D96" s="41"/>
      <c r="E96" s="41"/>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24.75" customHeight="1">
      <c r="A97" s="38">
        <v>15</v>
      </c>
      <c r="B97" s="41"/>
      <c r="C97" s="41"/>
      <c r="D97" s="41"/>
      <c r="E97" s="41"/>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ht="24.75" customHeight="1">
      <c r="A98" s="11" t="s">
        <v>205</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ht="24.75" customHeight="1">
      <c r="A99" s="485" t="s">
        <v>206</v>
      </c>
      <c r="B99" s="491"/>
      <c r="C99" s="491"/>
      <c r="D99" s="486"/>
      <c r="E99" s="485" t="s">
        <v>207</v>
      </c>
      <c r="F99" s="491"/>
      <c r="G99" s="491"/>
      <c r="H99" s="48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24.75" customHeight="1">
      <c r="A100" s="14" t="s">
        <v>208</v>
      </c>
      <c r="B100" s="14" t="s">
        <v>209</v>
      </c>
      <c r="C100" s="14" t="s">
        <v>210</v>
      </c>
      <c r="D100" s="14" t="s">
        <v>211</v>
      </c>
      <c r="E100" s="14" t="s">
        <v>212</v>
      </c>
      <c r="F100" s="14" t="s">
        <v>213</v>
      </c>
      <c r="G100" s="14" t="s">
        <v>214</v>
      </c>
      <c r="H100" s="42" t="s">
        <v>215</v>
      </c>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24.75" customHeight="1">
      <c r="A101" s="43">
        <v>1500</v>
      </c>
      <c r="B101" s="43">
        <v>700</v>
      </c>
      <c r="C101" s="43">
        <v>100</v>
      </c>
      <c r="D101" s="27">
        <v>0</v>
      </c>
      <c r="E101" s="27">
        <v>450</v>
      </c>
      <c r="F101" s="27">
        <v>225</v>
      </c>
      <c r="G101" s="27">
        <v>50</v>
      </c>
      <c r="H101" s="27">
        <v>70</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ht="24.75" customHeight="1">
      <c r="A102" s="11" t="s">
        <v>216</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ht="24.75" customHeight="1">
      <c r="A103" s="44" t="s">
        <v>149</v>
      </c>
      <c r="B103" s="44" t="s">
        <v>217</v>
      </c>
      <c r="C103" s="44" t="s">
        <v>218</v>
      </c>
      <c r="D103" s="2"/>
      <c r="E103" s="44" t="s">
        <v>149</v>
      </c>
      <c r="F103" s="44" t="s">
        <v>217</v>
      </c>
      <c r="G103" s="44" t="s">
        <v>218</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ht="24.75" customHeight="1">
      <c r="A104" s="26">
        <v>1</v>
      </c>
      <c r="B104" s="8" t="s">
        <v>535</v>
      </c>
      <c r="C104" s="8">
        <v>200</v>
      </c>
      <c r="D104" s="2"/>
      <c r="E104" s="26">
        <v>11</v>
      </c>
      <c r="F104" s="8"/>
      <c r="G104" s="8"/>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ht="24.75" customHeight="1">
      <c r="A105" s="26">
        <v>2</v>
      </c>
      <c r="B105" s="8" t="s">
        <v>536</v>
      </c>
      <c r="C105" s="8">
        <v>0.5</v>
      </c>
      <c r="D105" s="2"/>
      <c r="E105" s="26">
        <v>12</v>
      </c>
      <c r="F105" s="8"/>
      <c r="G105" s="8"/>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ht="24.75" customHeight="1">
      <c r="A106" s="26">
        <v>3</v>
      </c>
      <c r="B106" s="8"/>
      <c r="C106" s="8"/>
      <c r="D106" s="2"/>
      <c r="E106" s="26">
        <v>13</v>
      </c>
      <c r="F106" s="8"/>
      <c r="G106" s="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ht="24.75" customHeight="1">
      <c r="A107" s="26">
        <v>4</v>
      </c>
      <c r="B107" s="8"/>
      <c r="C107" s="8"/>
      <c r="D107" s="2"/>
      <c r="E107" s="26">
        <v>14</v>
      </c>
      <c r="F107" s="8"/>
      <c r="G107" s="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ht="24.75" customHeight="1">
      <c r="A108" s="26">
        <v>5</v>
      </c>
      <c r="B108" s="8"/>
      <c r="C108" s="8"/>
      <c r="D108" s="2"/>
      <c r="E108" s="26">
        <v>15</v>
      </c>
      <c r="F108" s="8"/>
      <c r="G108" s="8"/>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1:48" ht="24.75" customHeight="1">
      <c r="A109" s="26">
        <v>6</v>
      </c>
      <c r="B109" s="8"/>
      <c r="C109" s="8"/>
      <c r="D109" s="2"/>
      <c r="E109" s="26">
        <v>16</v>
      </c>
      <c r="F109" s="8"/>
      <c r="G109" s="8"/>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1:48" ht="24.75" customHeight="1">
      <c r="A110" s="26">
        <v>7</v>
      </c>
      <c r="B110" s="8"/>
      <c r="C110" s="8"/>
      <c r="D110" s="2"/>
      <c r="E110" s="26">
        <v>17</v>
      </c>
      <c r="F110" s="8"/>
      <c r="G110" s="8"/>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1:48" ht="24.75" customHeight="1">
      <c r="A111" s="26">
        <v>8</v>
      </c>
      <c r="B111" s="8"/>
      <c r="C111" s="8"/>
      <c r="D111" s="2"/>
      <c r="E111" s="26">
        <v>18</v>
      </c>
      <c r="F111" s="8"/>
      <c r="G111" s="8"/>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1:48" ht="24.75" customHeight="1">
      <c r="A112" s="26">
        <v>9</v>
      </c>
      <c r="B112" s="8"/>
      <c r="C112" s="8"/>
      <c r="D112" s="2"/>
      <c r="E112" s="26">
        <v>19</v>
      </c>
      <c r="F112" s="8"/>
      <c r="G112" s="8"/>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1:48" ht="24.75" customHeight="1">
      <c r="A113" s="26">
        <v>10</v>
      </c>
      <c r="B113" s="8"/>
      <c r="C113" s="8"/>
      <c r="D113" s="2"/>
      <c r="E113" s="26">
        <v>20</v>
      </c>
      <c r="F113" s="8"/>
      <c r="G113" s="8"/>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1:48" ht="24.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row>
    <row r="115" spans="1:48" ht="24.75" customHeight="1">
      <c r="A115" s="492" t="s">
        <v>220</v>
      </c>
      <c r="B115" s="492"/>
      <c r="C115" s="492"/>
      <c r="D115" s="2"/>
      <c r="E115" s="2"/>
      <c r="F115" s="2"/>
      <c r="G115" s="2"/>
      <c r="H115" s="2"/>
      <c r="I115" s="2"/>
      <c r="J115" s="2"/>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1:48" ht="24.75" customHeight="1">
      <c r="A116" s="493" t="s">
        <v>221</v>
      </c>
      <c r="B116" s="493" t="s">
        <v>222</v>
      </c>
      <c r="C116" s="493"/>
      <c r="D116" s="493" t="s">
        <v>223</v>
      </c>
      <c r="E116" s="493"/>
      <c r="F116" s="493" t="s">
        <v>224</v>
      </c>
      <c r="G116" s="493"/>
      <c r="H116" s="494" t="s">
        <v>225</v>
      </c>
      <c r="I116" s="494" t="s">
        <v>226</v>
      </c>
      <c r="J116" s="493" t="s">
        <v>227</v>
      </c>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1:48" ht="24.75" customHeight="1">
      <c r="A117" s="493"/>
      <c r="B117" s="46" t="s">
        <v>96</v>
      </c>
      <c r="C117" s="46" t="s">
        <v>228</v>
      </c>
      <c r="D117" s="46" t="s">
        <v>96</v>
      </c>
      <c r="E117" s="46" t="s">
        <v>228</v>
      </c>
      <c r="F117" s="46" t="s">
        <v>96</v>
      </c>
      <c r="G117" s="46" t="s">
        <v>228</v>
      </c>
      <c r="H117" s="494"/>
      <c r="I117" s="494"/>
      <c r="J117" s="49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1:48" ht="24.75" customHeight="1">
      <c r="A118" s="47" t="s">
        <v>229</v>
      </c>
      <c r="B118" s="49">
        <v>2</v>
      </c>
      <c r="C118" s="49">
        <v>50</v>
      </c>
      <c r="D118" s="48">
        <v>3</v>
      </c>
      <c r="E118" s="48">
        <v>190</v>
      </c>
      <c r="F118" s="48">
        <v>3</v>
      </c>
      <c r="G118" s="48">
        <v>190</v>
      </c>
      <c r="H118" s="48">
        <v>24</v>
      </c>
      <c r="I118" s="48">
        <v>5</v>
      </c>
      <c r="J118" s="49"/>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1:48" ht="24.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1:48" ht="24.75" customHeight="1">
      <c r="A120" s="493" t="s">
        <v>221</v>
      </c>
      <c r="B120" s="493" t="s">
        <v>222</v>
      </c>
      <c r="C120" s="493"/>
      <c r="D120" s="493" t="s">
        <v>223</v>
      </c>
      <c r="E120" s="493"/>
      <c r="F120" s="493" t="s">
        <v>224</v>
      </c>
      <c r="G120" s="493"/>
      <c r="H120" s="494" t="s">
        <v>225</v>
      </c>
      <c r="I120" s="494" t="s">
        <v>227</v>
      </c>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1:48" ht="24.75" customHeight="1">
      <c r="A121" s="493"/>
      <c r="B121" s="46" t="s">
        <v>96</v>
      </c>
      <c r="C121" s="46" t="s">
        <v>228</v>
      </c>
      <c r="D121" s="46" t="s">
        <v>96</v>
      </c>
      <c r="E121" s="46" t="s">
        <v>228</v>
      </c>
      <c r="F121" s="46" t="s">
        <v>96</v>
      </c>
      <c r="G121" s="46" t="s">
        <v>228</v>
      </c>
      <c r="H121" s="494"/>
      <c r="I121" s="494"/>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1:48" ht="24.75" customHeight="1">
      <c r="A122" s="46" t="s">
        <v>230</v>
      </c>
      <c r="B122" s="49">
        <v>0</v>
      </c>
      <c r="C122" s="49">
        <v>0</v>
      </c>
      <c r="D122" s="48">
        <v>0</v>
      </c>
      <c r="E122" s="48">
        <v>0</v>
      </c>
      <c r="F122" s="48">
        <v>0</v>
      </c>
      <c r="G122" s="48">
        <v>0</v>
      </c>
      <c r="H122" s="48">
        <v>0</v>
      </c>
      <c r="I122" s="49"/>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1:48" ht="24.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1:48" ht="24.75" customHeight="1">
      <c r="A124" s="493" t="s">
        <v>221</v>
      </c>
      <c r="B124" s="493" t="s">
        <v>222</v>
      </c>
      <c r="C124" s="493"/>
      <c r="D124" s="493" t="s">
        <v>223</v>
      </c>
      <c r="E124" s="493"/>
      <c r="F124" s="493" t="s">
        <v>231</v>
      </c>
      <c r="G124" s="493"/>
      <c r="H124" s="494" t="s">
        <v>225</v>
      </c>
      <c r="I124" s="494" t="s">
        <v>227</v>
      </c>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row r="125" spans="1:48" ht="24.75" customHeight="1">
      <c r="A125" s="493"/>
      <c r="B125" s="46" t="s">
        <v>96</v>
      </c>
      <c r="C125" s="46" t="s">
        <v>228</v>
      </c>
      <c r="D125" s="46" t="s">
        <v>96</v>
      </c>
      <c r="E125" s="46" t="s">
        <v>228</v>
      </c>
      <c r="F125" s="46" t="s">
        <v>96</v>
      </c>
      <c r="G125" s="46" t="s">
        <v>228</v>
      </c>
      <c r="H125" s="494"/>
      <c r="I125" s="494"/>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row>
    <row r="126" spans="1:48" ht="24.75" customHeight="1">
      <c r="A126" s="46" t="s">
        <v>232</v>
      </c>
      <c r="B126" s="49">
        <v>6</v>
      </c>
      <c r="C126" s="49">
        <v>450</v>
      </c>
      <c r="D126" s="48">
        <v>4</v>
      </c>
      <c r="E126" s="48">
        <v>560</v>
      </c>
      <c r="F126" s="48">
        <v>1</v>
      </c>
      <c r="G126" s="48">
        <v>200</v>
      </c>
      <c r="H126" s="48">
        <v>11</v>
      </c>
      <c r="I126" s="49">
        <v>0</v>
      </c>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row>
    <row r="127" spans="1:48" ht="24.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row>
    <row r="128" spans="1:48" ht="24.75" customHeight="1">
      <c r="A128" s="493" t="s">
        <v>221</v>
      </c>
      <c r="B128" s="493" t="s">
        <v>222</v>
      </c>
      <c r="C128" s="493"/>
      <c r="D128" s="493" t="s">
        <v>223</v>
      </c>
      <c r="E128" s="493"/>
      <c r="F128" s="493" t="s">
        <v>224</v>
      </c>
      <c r="G128" s="493"/>
      <c r="H128" s="494" t="s">
        <v>225</v>
      </c>
      <c r="I128" s="494" t="s">
        <v>226</v>
      </c>
      <c r="J128" s="494" t="s">
        <v>227</v>
      </c>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row>
    <row r="129" spans="1:48" ht="24.75" customHeight="1">
      <c r="A129" s="493"/>
      <c r="B129" s="46" t="s">
        <v>96</v>
      </c>
      <c r="C129" s="46" t="s">
        <v>228</v>
      </c>
      <c r="D129" s="46" t="s">
        <v>96</v>
      </c>
      <c r="E129" s="46" t="s">
        <v>228</v>
      </c>
      <c r="F129" s="46" t="s">
        <v>96</v>
      </c>
      <c r="G129" s="46" t="s">
        <v>228</v>
      </c>
      <c r="H129" s="494"/>
      <c r="I129" s="494"/>
      <c r="J129" s="494"/>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row>
    <row r="130" spans="1:48" ht="24.75" customHeight="1">
      <c r="A130" s="46" t="s">
        <v>234</v>
      </c>
      <c r="B130" s="49">
        <v>0</v>
      </c>
      <c r="C130" s="49">
        <v>0</v>
      </c>
      <c r="D130" s="48">
        <v>13</v>
      </c>
      <c r="E130" s="48">
        <v>2500</v>
      </c>
      <c r="F130" s="48">
        <v>13</v>
      </c>
      <c r="G130" s="48">
        <v>2500</v>
      </c>
      <c r="H130" s="48">
        <v>25</v>
      </c>
      <c r="I130" s="50">
        <v>10</v>
      </c>
      <c r="J130" s="49">
        <v>0</v>
      </c>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1:48" ht="24.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1:48" ht="24.75" customHeight="1">
      <c r="A132" s="493" t="s">
        <v>221</v>
      </c>
      <c r="B132" s="493" t="s">
        <v>222</v>
      </c>
      <c r="C132" s="493"/>
      <c r="D132" s="493" t="s">
        <v>223</v>
      </c>
      <c r="E132" s="493"/>
      <c r="F132" s="493" t="s">
        <v>224</v>
      </c>
      <c r="G132" s="493"/>
      <c r="H132" s="494" t="s">
        <v>235</v>
      </c>
      <c r="I132" s="494" t="s">
        <v>226</v>
      </c>
      <c r="J132" s="493" t="s">
        <v>227</v>
      </c>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8" ht="24.75" customHeight="1">
      <c r="A133" s="493"/>
      <c r="B133" s="46" t="s">
        <v>96</v>
      </c>
      <c r="C133" s="46" t="s">
        <v>228</v>
      </c>
      <c r="D133" s="46" t="s">
        <v>96</v>
      </c>
      <c r="E133" s="46" t="s">
        <v>228</v>
      </c>
      <c r="F133" s="46" t="s">
        <v>96</v>
      </c>
      <c r="G133" s="46" t="s">
        <v>228</v>
      </c>
      <c r="H133" s="494"/>
      <c r="I133" s="494"/>
      <c r="J133" s="493"/>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1:48" ht="24.75" customHeight="1">
      <c r="A134" s="46" t="s">
        <v>236</v>
      </c>
      <c r="B134" s="49">
        <v>0</v>
      </c>
      <c r="C134" s="49">
        <v>0</v>
      </c>
      <c r="D134" s="49">
        <v>1</v>
      </c>
      <c r="E134" s="49">
        <v>75</v>
      </c>
      <c r="F134" s="49">
        <v>0</v>
      </c>
      <c r="G134" s="49">
        <v>0</v>
      </c>
      <c r="H134" s="49">
        <v>0</v>
      </c>
      <c r="I134" s="49">
        <v>0</v>
      </c>
      <c r="J134" s="49">
        <v>0</v>
      </c>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1:48" ht="24.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1:48" ht="24.75" customHeight="1">
      <c r="A136" s="493" t="s">
        <v>221</v>
      </c>
      <c r="B136" s="493" t="s">
        <v>222</v>
      </c>
      <c r="C136" s="493"/>
      <c r="D136" s="493" t="s">
        <v>223</v>
      </c>
      <c r="E136" s="493"/>
      <c r="F136" s="493" t="s">
        <v>224</v>
      </c>
      <c r="G136" s="493"/>
      <c r="H136" s="494" t="s">
        <v>225</v>
      </c>
      <c r="I136" s="494" t="s">
        <v>227</v>
      </c>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1:48" ht="24.75" customHeight="1">
      <c r="A137" s="493"/>
      <c r="B137" s="46" t="s">
        <v>96</v>
      </c>
      <c r="C137" s="46" t="s">
        <v>228</v>
      </c>
      <c r="D137" s="46" t="s">
        <v>96</v>
      </c>
      <c r="E137" s="46" t="s">
        <v>228</v>
      </c>
      <c r="F137" s="46" t="s">
        <v>96</v>
      </c>
      <c r="G137" s="46" t="s">
        <v>228</v>
      </c>
      <c r="H137" s="494"/>
      <c r="I137" s="494"/>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1:48" ht="24.75" customHeight="1">
      <c r="A138" s="46" t="s">
        <v>237</v>
      </c>
      <c r="B138" s="49">
        <v>0</v>
      </c>
      <c r="C138" s="49">
        <v>0</v>
      </c>
      <c r="D138" s="49">
        <v>0</v>
      </c>
      <c r="E138" s="49">
        <v>0</v>
      </c>
      <c r="F138" s="49">
        <v>0</v>
      </c>
      <c r="G138" s="49">
        <v>0</v>
      </c>
      <c r="H138" s="49">
        <v>0</v>
      </c>
      <c r="I138" s="49"/>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1:48" ht="24.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1:48" ht="24.75" customHeight="1">
      <c r="A140" s="493" t="s">
        <v>221</v>
      </c>
      <c r="B140" s="493" t="s">
        <v>222</v>
      </c>
      <c r="C140" s="493"/>
      <c r="D140" s="493" t="s">
        <v>223</v>
      </c>
      <c r="E140" s="493"/>
      <c r="F140" s="493" t="s">
        <v>224</v>
      </c>
      <c r="G140" s="493"/>
      <c r="H140" s="494" t="s">
        <v>225</v>
      </c>
      <c r="I140" s="494" t="s">
        <v>227</v>
      </c>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1:48" ht="24.75" customHeight="1">
      <c r="A141" s="493"/>
      <c r="B141" s="46" t="s">
        <v>96</v>
      </c>
      <c r="C141" s="46" t="s">
        <v>228</v>
      </c>
      <c r="D141" s="46" t="s">
        <v>96</v>
      </c>
      <c r="E141" s="46" t="s">
        <v>228</v>
      </c>
      <c r="F141" s="46" t="s">
        <v>96</v>
      </c>
      <c r="G141" s="46" t="s">
        <v>228</v>
      </c>
      <c r="H141" s="494"/>
      <c r="I141" s="494"/>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1:48" ht="24.75" customHeight="1">
      <c r="A142" s="46" t="s">
        <v>238</v>
      </c>
      <c r="B142" s="49">
        <v>0</v>
      </c>
      <c r="C142" s="49">
        <v>0</v>
      </c>
      <c r="D142" s="49">
        <v>0</v>
      </c>
      <c r="E142" s="49">
        <v>0</v>
      </c>
      <c r="F142" s="49">
        <v>0</v>
      </c>
      <c r="G142" s="49"/>
      <c r="H142" s="49">
        <v>0</v>
      </c>
      <c r="I142" s="49"/>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1:48" ht="24.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1:48" ht="24.75" customHeight="1">
      <c r="A144" s="493" t="s">
        <v>221</v>
      </c>
      <c r="B144" s="493" t="s">
        <v>222</v>
      </c>
      <c r="C144" s="493"/>
      <c r="D144" s="493" t="s">
        <v>223</v>
      </c>
      <c r="E144" s="493"/>
      <c r="F144" s="493" t="s">
        <v>224</v>
      </c>
      <c r="G144" s="493"/>
      <c r="H144" s="494" t="s">
        <v>227</v>
      </c>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1:48" ht="24.75" customHeight="1">
      <c r="A145" s="493"/>
      <c r="B145" s="46" t="s">
        <v>96</v>
      </c>
      <c r="C145" s="46" t="s">
        <v>228</v>
      </c>
      <c r="D145" s="46" t="s">
        <v>96</v>
      </c>
      <c r="E145" s="46" t="s">
        <v>228</v>
      </c>
      <c r="F145" s="46" t="s">
        <v>96</v>
      </c>
      <c r="G145" s="46" t="s">
        <v>228</v>
      </c>
      <c r="H145" s="494"/>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1:48" ht="24.75" customHeight="1">
      <c r="A146" s="46" t="s">
        <v>239</v>
      </c>
      <c r="B146" s="49">
        <v>0</v>
      </c>
      <c r="C146" s="49">
        <v>0</v>
      </c>
      <c r="D146" s="49">
        <v>0</v>
      </c>
      <c r="E146" s="49">
        <v>0</v>
      </c>
      <c r="F146" s="49">
        <v>0</v>
      </c>
      <c r="G146" s="49">
        <v>0</v>
      </c>
      <c r="H146" s="49"/>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1:48" ht="24.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1:48" ht="24.75" customHeight="1">
      <c r="A148" s="493" t="s">
        <v>221</v>
      </c>
      <c r="B148" s="493" t="s">
        <v>240</v>
      </c>
      <c r="C148" s="493"/>
      <c r="D148" s="493" t="s">
        <v>241</v>
      </c>
      <c r="E148" s="493"/>
      <c r="F148" s="493" t="s">
        <v>224</v>
      </c>
      <c r="G148" s="493"/>
      <c r="H148" s="494" t="s">
        <v>225</v>
      </c>
      <c r="I148" s="494" t="s">
        <v>226</v>
      </c>
      <c r="J148" s="493" t="s">
        <v>227</v>
      </c>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1:48" ht="24.75" customHeight="1">
      <c r="A149" s="493"/>
      <c r="B149" s="46" t="s">
        <v>96</v>
      </c>
      <c r="C149" s="46" t="s">
        <v>228</v>
      </c>
      <c r="D149" s="46" t="s">
        <v>96</v>
      </c>
      <c r="E149" s="46" t="s">
        <v>228</v>
      </c>
      <c r="F149" s="46" t="s">
        <v>96</v>
      </c>
      <c r="G149" s="46" t="s">
        <v>228</v>
      </c>
      <c r="H149" s="494"/>
      <c r="I149" s="494"/>
      <c r="J149" s="493"/>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1:48" ht="24.75" customHeight="1">
      <c r="A150" s="46" t="s">
        <v>242</v>
      </c>
      <c r="B150" s="49">
        <v>16</v>
      </c>
      <c r="C150" s="49">
        <v>669</v>
      </c>
      <c r="D150" s="49">
        <v>67</v>
      </c>
      <c r="E150" s="49">
        <v>3269</v>
      </c>
      <c r="F150" s="49">
        <v>83</v>
      </c>
      <c r="G150" s="49">
        <v>3938</v>
      </c>
      <c r="H150" s="49">
        <v>144</v>
      </c>
      <c r="I150" s="49">
        <v>4550</v>
      </c>
      <c r="J150" s="49">
        <v>0</v>
      </c>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1:48" ht="24.75" customHeight="1" thickBo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1:48" ht="24.75" customHeight="1">
      <c r="A152" s="51" t="s">
        <v>243</v>
      </c>
      <c r="B152" s="51" t="s">
        <v>96</v>
      </c>
      <c r="C152" s="52" t="s">
        <v>228</v>
      </c>
      <c r="D152" s="53" t="s">
        <v>244</v>
      </c>
      <c r="E152" s="53" t="s">
        <v>245</v>
      </c>
      <c r="F152" s="46" t="s">
        <v>227</v>
      </c>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1:48" ht="24.75" customHeight="1" thickBot="1">
      <c r="A153" s="54" t="s">
        <v>246</v>
      </c>
      <c r="B153" s="49">
        <v>0</v>
      </c>
      <c r="C153" s="49">
        <v>0</v>
      </c>
      <c r="D153" s="49">
        <v>0</v>
      </c>
      <c r="E153" s="49"/>
      <c r="F153" s="49"/>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1:48" ht="24.75" customHeight="1" thickBot="1">
      <c r="A154" s="58"/>
      <c r="B154" s="59"/>
      <c r="C154" s="59"/>
      <c r="D154" s="60"/>
      <c r="E154" s="60"/>
      <c r="F154" s="6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1:48" ht="24.75" customHeight="1">
      <c r="A155" s="495" t="s">
        <v>67</v>
      </c>
      <c r="B155" s="496"/>
      <c r="C155" s="59"/>
      <c r="D155" s="60"/>
      <c r="E155" s="60"/>
      <c r="F155" s="6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1:48" ht="24.75" customHeight="1">
      <c r="A156" s="61" t="s">
        <v>247</v>
      </c>
      <c r="B156" s="49">
        <f>SUM(H118,H122,H126,H130,H134,H138,H142,H150,D153,)</f>
        <v>204</v>
      </c>
      <c r="C156" s="59"/>
      <c r="D156" s="60"/>
      <c r="E156" s="60"/>
      <c r="F156" s="6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1:48" ht="24.75" customHeight="1">
      <c r="A157" s="61" t="s">
        <v>248</v>
      </c>
      <c r="B157" s="49">
        <f>SUM(I118,I130,I134,I150,E153)</f>
        <v>4565</v>
      </c>
      <c r="C157" s="59"/>
      <c r="D157" s="60"/>
      <c r="E157" s="60"/>
      <c r="F157" s="6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1:48" ht="24.75" customHeight="1">
      <c r="A158" s="62"/>
      <c r="B158" s="62"/>
      <c r="C158" s="62"/>
      <c r="D158" s="62"/>
      <c r="E158" s="62"/>
      <c r="F158" s="62"/>
      <c r="G158" s="62"/>
      <c r="H158" s="62"/>
      <c r="I158" s="62"/>
      <c r="J158" s="62"/>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1:48" ht="24.75" customHeight="1" thickBot="1">
      <c r="A159" s="492" t="s">
        <v>249</v>
      </c>
      <c r="B159" s="492"/>
      <c r="C159" s="492"/>
      <c r="D159" s="2"/>
      <c r="E159" s="2"/>
      <c r="F159" s="2"/>
      <c r="G159" s="2"/>
      <c r="H159" s="2"/>
      <c r="I159" s="2"/>
      <c r="J159" s="2"/>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1:48" ht="24.75" customHeight="1">
      <c r="A160" s="497" t="s">
        <v>243</v>
      </c>
      <c r="B160" s="498"/>
      <c r="C160" s="501" t="s">
        <v>250</v>
      </c>
      <c r="D160" s="501"/>
      <c r="E160" s="501" t="s">
        <v>222</v>
      </c>
      <c r="F160" s="501"/>
      <c r="G160" s="501" t="s">
        <v>251</v>
      </c>
      <c r="H160" s="501"/>
      <c r="I160" s="501" t="s">
        <v>252</v>
      </c>
      <c r="J160" s="502"/>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1:48" ht="24.75" customHeight="1">
      <c r="A161" s="499"/>
      <c r="B161" s="500"/>
      <c r="C161" s="63" t="s">
        <v>96</v>
      </c>
      <c r="D161" s="63" t="s">
        <v>253</v>
      </c>
      <c r="E161" s="63" t="s">
        <v>96</v>
      </c>
      <c r="F161" s="63" t="s">
        <v>254</v>
      </c>
      <c r="G161" s="63" t="s">
        <v>96</v>
      </c>
      <c r="H161" s="63" t="s">
        <v>255</v>
      </c>
      <c r="I161" s="503"/>
      <c r="J161" s="504"/>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1:48" ht="24.75" customHeight="1" thickBot="1">
      <c r="A162" s="505" t="s">
        <v>256</v>
      </c>
      <c r="B162" s="506"/>
      <c r="C162" s="64">
        <v>10</v>
      </c>
      <c r="D162" s="64">
        <v>20</v>
      </c>
      <c r="E162" s="64"/>
      <c r="F162" s="64"/>
      <c r="G162" s="64"/>
      <c r="H162" s="64"/>
      <c r="I162" s="507"/>
      <c r="J162" s="508"/>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1:48" ht="24.75" customHeight="1" thickBo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1:48" ht="24.75" customHeight="1">
      <c r="A164" s="497" t="s">
        <v>243</v>
      </c>
      <c r="B164" s="498"/>
      <c r="C164" s="501" t="s">
        <v>250</v>
      </c>
      <c r="D164" s="501"/>
      <c r="E164" s="501" t="s">
        <v>222</v>
      </c>
      <c r="F164" s="501"/>
      <c r="G164" s="501" t="s">
        <v>251</v>
      </c>
      <c r="H164" s="501"/>
      <c r="I164" s="501" t="s">
        <v>252</v>
      </c>
      <c r="J164" s="502"/>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1:48" ht="24.75" customHeight="1">
      <c r="A165" s="499"/>
      <c r="B165" s="500"/>
      <c r="C165" s="63" t="s">
        <v>96</v>
      </c>
      <c r="D165" s="63" t="s">
        <v>253</v>
      </c>
      <c r="E165" s="63" t="s">
        <v>96</v>
      </c>
      <c r="F165" s="63" t="s">
        <v>254</v>
      </c>
      <c r="G165" s="63" t="s">
        <v>96</v>
      </c>
      <c r="H165" s="63" t="s">
        <v>255</v>
      </c>
      <c r="I165" s="503"/>
      <c r="J165" s="504"/>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1:48" ht="24.75" customHeight="1" thickBot="1">
      <c r="A166" s="505" t="s">
        <v>257</v>
      </c>
      <c r="B166" s="506"/>
      <c r="C166" s="64">
        <v>0</v>
      </c>
      <c r="D166" s="64">
        <v>0</v>
      </c>
      <c r="E166" s="64">
        <v>0</v>
      </c>
      <c r="F166" s="64">
        <v>0</v>
      </c>
      <c r="G166" s="64">
        <v>0</v>
      </c>
      <c r="H166" s="64">
        <v>0</v>
      </c>
      <c r="I166" s="507"/>
      <c r="J166" s="508"/>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1:48" ht="24.75" customHeight="1" thickBot="1">
      <c r="A167" s="10"/>
      <c r="B167" s="10"/>
      <c r="C167" s="10"/>
      <c r="D167" s="10"/>
      <c r="E167" s="10"/>
      <c r="F167" s="10"/>
      <c r="G167" s="10"/>
      <c r="H167" s="10"/>
      <c r="I167" s="10"/>
      <c r="J167" s="10"/>
      <c r="K167" s="2"/>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1:48" ht="24.75" customHeight="1">
      <c r="A168" s="509" t="s">
        <v>243</v>
      </c>
      <c r="B168" s="510"/>
      <c r="C168" s="501" t="s">
        <v>250</v>
      </c>
      <c r="D168" s="501"/>
      <c r="E168" s="501" t="s">
        <v>222</v>
      </c>
      <c r="F168" s="501"/>
      <c r="G168" s="501" t="s">
        <v>251</v>
      </c>
      <c r="H168" s="501"/>
      <c r="I168" s="501" t="s">
        <v>252</v>
      </c>
      <c r="J168" s="502"/>
      <c r="K168" s="2"/>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1:48" ht="24.75" customHeight="1">
      <c r="A169" s="511"/>
      <c r="B169" s="512"/>
      <c r="C169" s="63" t="s">
        <v>96</v>
      </c>
      <c r="D169" s="63" t="s">
        <v>253</v>
      </c>
      <c r="E169" s="63" t="s">
        <v>96</v>
      </c>
      <c r="F169" s="63" t="s">
        <v>254</v>
      </c>
      <c r="G169" s="63" t="s">
        <v>96</v>
      </c>
      <c r="H169" s="63" t="s">
        <v>255</v>
      </c>
      <c r="I169" s="503"/>
      <c r="J169" s="504"/>
      <c r="K169" s="2"/>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1:48" ht="24.75" customHeight="1" thickBot="1">
      <c r="A170" s="525" t="s">
        <v>258</v>
      </c>
      <c r="B170" s="526"/>
      <c r="C170" s="64">
        <v>0</v>
      </c>
      <c r="D170" s="64">
        <v>0</v>
      </c>
      <c r="E170" s="64">
        <v>0</v>
      </c>
      <c r="F170" s="64">
        <v>0</v>
      </c>
      <c r="G170" s="64">
        <v>0</v>
      </c>
      <c r="H170" s="64">
        <v>0</v>
      </c>
      <c r="I170" s="507"/>
      <c r="J170" s="508"/>
      <c r="K170" s="2"/>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1:48" ht="24.75" customHeight="1" thickBot="1">
      <c r="A171" s="65" t="s">
        <v>259</v>
      </c>
      <c r="B171" s="10"/>
      <c r="C171" s="10"/>
      <c r="D171" s="10"/>
      <c r="E171" s="10"/>
      <c r="F171" s="10"/>
      <c r="G171" s="10"/>
      <c r="H171" s="10"/>
      <c r="I171" s="10"/>
      <c r="J171" s="10"/>
      <c r="K171" s="2"/>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1:48" ht="24.75" customHeight="1">
      <c r="A172" s="497" t="s">
        <v>243</v>
      </c>
      <c r="B172" s="498"/>
      <c r="C172" s="501" t="s">
        <v>250</v>
      </c>
      <c r="D172" s="501"/>
      <c r="E172" s="501" t="s">
        <v>222</v>
      </c>
      <c r="F172" s="501"/>
      <c r="G172" s="501" t="s">
        <v>251</v>
      </c>
      <c r="H172" s="501"/>
      <c r="I172" s="501" t="s">
        <v>252</v>
      </c>
      <c r="J172" s="502"/>
      <c r="K172" s="2"/>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1:48" ht="24.75" customHeight="1">
      <c r="A173" s="499"/>
      <c r="B173" s="500"/>
      <c r="C173" s="63" t="s">
        <v>96</v>
      </c>
      <c r="D173" s="63" t="s">
        <v>253</v>
      </c>
      <c r="E173" s="63" t="s">
        <v>96</v>
      </c>
      <c r="F173" s="63" t="s">
        <v>254</v>
      </c>
      <c r="G173" s="63" t="s">
        <v>96</v>
      </c>
      <c r="H173" s="63" t="s">
        <v>255</v>
      </c>
      <c r="I173" s="503"/>
      <c r="J173" s="504"/>
      <c r="K173" s="2"/>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1:48" ht="24.75" customHeight="1">
      <c r="A174" s="513" t="s">
        <v>260</v>
      </c>
      <c r="B174" s="514"/>
      <c r="C174" s="66">
        <v>0</v>
      </c>
      <c r="D174" s="66">
        <v>0</v>
      </c>
      <c r="E174" s="66">
        <v>0</v>
      </c>
      <c r="F174" s="66">
        <v>0</v>
      </c>
      <c r="G174" s="66">
        <v>0</v>
      </c>
      <c r="H174" s="66">
        <v>0</v>
      </c>
      <c r="I174" s="515"/>
      <c r="J174" s="516"/>
      <c r="K174" s="2"/>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1:48" ht="24.75" customHeight="1">
      <c r="A175" s="67"/>
      <c r="B175" s="67"/>
      <c r="C175" s="67"/>
      <c r="D175" s="67"/>
      <c r="E175" s="67"/>
      <c r="F175" s="67"/>
      <c r="G175" s="67"/>
      <c r="H175" s="67"/>
      <c r="I175" s="67"/>
      <c r="J175" s="67"/>
      <c r="K175" s="67"/>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row>
    <row r="176" spans="1:48" ht="24.75" customHeight="1" thickBot="1">
      <c r="A176" s="492" t="s">
        <v>261</v>
      </c>
      <c r="B176" s="492"/>
      <c r="C176" s="492"/>
      <c r="D176" s="2"/>
      <c r="E176" s="2"/>
      <c r="F176" s="2"/>
      <c r="G176" s="2"/>
      <c r="H176" s="2"/>
      <c r="I176" s="2"/>
      <c r="J176" s="2"/>
      <c r="K176" s="2"/>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1:48" ht="24.75" customHeight="1">
      <c r="A177" s="517" t="s">
        <v>243</v>
      </c>
      <c r="B177" s="520" t="s">
        <v>262</v>
      </c>
      <c r="C177" s="521"/>
      <c r="D177" s="521"/>
      <c r="E177" s="521"/>
      <c r="F177" s="521" t="s">
        <v>263</v>
      </c>
      <c r="G177" s="521"/>
      <c r="H177" s="521"/>
      <c r="I177" s="521"/>
      <c r="J177" s="522" t="s">
        <v>264</v>
      </c>
      <c r="K177" s="528" t="s">
        <v>265</v>
      </c>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1:48" ht="24.75" customHeight="1">
      <c r="A178" s="518"/>
      <c r="B178" s="530" t="s">
        <v>266</v>
      </c>
      <c r="C178" s="531"/>
      <c r="D178" s="532" t="s">
        <v>267</v>
      </c>
      <c r="E178" s="532"/>
      <c r="F178" s="532" t="s">
        <v>266</v>
      </c>
      <c r="G178" s="532"/>
      <c r="H178" s="532" t="s">
        <v>267</v>
      </c>
      <c r="I178" s="532"/>
      <c r="J178" s="523"/>
      <c r="K178" s="529"/>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1:48" ht="24.75" customHeight="1">
      <c r="A179" s="519"/>
      <c r="B179" s="69" t="s">
        <v>96</v>
      </c>
      <c r="C179" s="69" t="s">
        <v>254</v>
      </c>
      <c r="D179" s="69" t="s">
        <v>96</v>
      </c>
      <c r="E179" s="69" t="s">
        <v>254</v>
      </c>
      <c r="F179" s="69" t="s">
        <v>96</v>
      </c>
      <c r="G179" s="69" t="s">
        <v>254</v>
      </c>
      <c r="H179" s="69" t="s">
        <v>96</v>
      </c>
      <c r="I179" s="69" t="s">
        <v>254</v>
      </c>
      <c r="J179" s="524"/>
      <c r="K179" s="529"/>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1:48" ht="24.75" customHeight="1" thickBot="1">
      <c r="A180" s="70" t="s">
        <v>268</v>
      </c>
      <c r="B180" s="71">
        <v>0</v>
      </c>
      <c r="C180" s="71">
        <v>0</v>
      </c>
      <c r="D180" s="71">
        <v>1</v>
      </c>
      <c r="E180" s="71">
        <v>30000</v>
      </c>
      <c r="F180" s="71">
        <v>0</v>
      </c>
      <c r="G180" s="71">
        <v>0</v>
      </c>
      <c r="H180" s="71">
        <v>0</v>
      </c>
      <c r="I180" s="71">
        <v>0</v>
      </c>
      <c r="J180" s="72">
        <v>720</v>
      </c>
      <c r="K180" s="73"/>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1:48" ht="24.75" customHeight="1" thickBot="1">
      <c r="A181" s="74"/>
      <c r="B181" s="75"/>
      <c r="C181" s="75"/>
      <c r="D181" s="75"/>
      <c r="E181" s="75"/>
      <c r="F181" s="75"/>
      <c r="G181" s="75"/>
      <c r="H181" s="75"/>
      <c r="I181" s="75"/>
      <c r="J181" s="75"/>
      <c r="K181" s="76"/>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1:48" ht="24.75" customHeight="1">
      <c r="A182" s="527" t="s">
        <v>243</v>
      </c>
      <c r="B182" s="521" t="s">
        <v>262</v>
      </c>
      <c r="C182" s="521"/>
      <c r="D182" s="521"/>
      <c r="E182" s="521"/>
      <c r="F182" s="521" t="s">
        <v>263</v>
      </c>
      <c r="G182" s="521"/>
      <c r="H182" s="521"/>
      <c r="I182" s="521"/>
      <c r="J182" s="522" t="s">
        <v>264</v>
      </c>
      <c r="K182" s="528" t="s">
        <v>265</v>
      </c>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1:48" ht="24.75" customHeight="1">
      <c r="A183" s="517"/>
      <c r="B183" s="530" t="s">
        <v>266</v>
      </c>
      <c r="C183" s="531"/>
      <c r="D183" s="532" t="s">
        <v>267</v>
      </c>
      <c r="E183" s="532"/>
      <c r="F183" s="532" t="s">
        <v>266</v>
      </c>
      <c r="G183" s="532"/>
      <c r="H183" s="532" t="s">
        <v>267</v>
      </c>
      <c r="I183" s="532"/>
      <c r="J183" s="523"/>
      <c r="K183" s="529"/>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1:48" ht="24.75" customHeight="1">
      <c r="A184" s="520"/>
      <c r="B184" s="69" t="s">
        <v>96</v>
      </c>
      <c r="C184" s="69" t="s">
        <v>254</v>
      </c>
      <c r="D184" s="69" t="s">
        <v>96</v>
      </c>
      <c r="E184" s="69" t="s">
        <v>254</v>
      </c>
      <c r="F184" s="69" t="s">
        <v>96</v>
      </c>
      <c r="G184" s="69" t="s">
        <v>254</v>
      </c>
      <c r="H184" s="69" t="s">
        <v>96</v>
      </c>
      <c r="I184" s="69" t="s">
        <v>254</v>
      </c>
      <c r="J184" s="524"/>
      <c r="K184" s="529"/>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1:48" ht="24.75" customHeight="1" thickBot="1">
      <c r="A185" s="77" t="s">
        <v>269</v>
      </c>
      <c r="B185" s="71">
        <v>0</v>
      </c>
      <c r="C185" s="71">
        <v>0</v>
      </c>
      <c r="D185" s="71">
        <v>0</v>
      </c>
      <c r="E185" s="71">
        <v>0</v>
      </c>
      <c r="F185" s="71">
        <v>0</v>
      </c>
      <c r="G185" s="71">
        <v>0</v>
      </c>
      <c r="H185" s="71">
        <v>0</v>
      </c>
      <c r="I185" s="71">
        <v>0</v>
      </c>
      <c r="J185" s="72">
        <v>0</v>
      </c>
      <c r="K185" s="73"/>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1:48" ht="24.75" customHeight="1" thickBot="1">
      <c r="A186" s="74"/>
      <c r="B186" s="75"/>
      <c r="C186" s="75"/>
      <c r="D186" s="75"/>
      <c r="E186" s="75"/>
      <c r="F186" s="75"/>
      <c r="G186" s="75"/>
      <c r="H186" s="75"/>
      <c r="I186" s="75"/>
      <c r="J186" s="75"/>
      <c r="K186" s="76"/>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1:48" ht="24.75" customHeight="1">
      <c r="A187" s="527" t="s">
        <v>243</v>
      </c>
      <c r="B187" s="521" t="s">
        <v>262</v>
      </c>
      <c r="C187" s="521"/>
      <c r="D187" s="521"/>
      <c r="E187" s="521"/>
      <c r="F187" s="521" t="s">
        <v>263</v>
      </c>
      <c r="G187" s="521"/>
      <c r="H187" s="521"/>
      <c r="I187" s="521"/>
      <c r="J187" s="522" t="s">
        <v>264</v>
      </c>
      <c r="K187" s="528" t="s">
        <v>265</v>
      </c>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1:48" ht="24.75" customHeight="1">
      <c r="A188" s="517"/>
      <c r="B188" s="530" t="s">
        <v>266</v>
      </c>
      <c r="C188" s="531"/>
      <c r="D188" s="532" t="s">
        <v>267</v>
      </c>
      <c r="E188" s="532"/>
      <c r="F188" s="532" t="s">
        <v>266</v>
      </c>
      <c r="G188" s="532"/>
      <c r="H188" s="532" t="s">
        <v>267</v>
      </c>
      <c r="I188" s="532"/>
      <c r="J188" s="523"/>
      <c r="K188" s="529"/>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1:48" ht="24.75" customHeight="1">
      <c r="A189" s="520"/>
      <c r="B189" s="69" t="s">
        <v>96</v>
      </c>
      <c r="C189" s="69" t="s">
        <v>254</v>
      </c>
      <c r="D189" s="69" t="s">
        <v>96</v>
      </c>
      <c r="E189" s="69" t="s">
        <v>254</v>
      </c>
      <c r="F189" s="69" t="s">
        <v>96</v>
      </c>
      <c r="G189" s="69" t="s">
        <v>254</v>
      </c>
      <c r="H189" s="69" t="s">
        <v>96</v>
      </c>
      <c r="I189" s="69" t="s">
        <v>254</v>
      </c>
      <c r="J189" s="524"/>
      <c r="K189" s="529"/>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1:48" ht="24.75" customHeight="1" thickBot="1">
      <c r="A190" s="70" t="s">
        <v>270</v>
      </c>
      <c r="B190" s="71">
        <v>0</v>
      </c>
      <c r="C190" s="71">
        <v>0</v>
      </c>
      <c r="D190" s="71">
        <v>0</v>
      </c>
      <c r="E190" s="71">
        <v>0</v>
      </c>
      <c r="F190" s="71">
        <v>0</v>
      </c>
      <c r="G190" s="71">
        <v>0</v>
      </c>
      <c r="H190" s="71">
        <v>0</v>
      </c>
      <c r="I190" s="71">
        <v>0</v>
      </c>
      <c r="J190" s="72">
        <v>0</v>
      </c>
      <c r="K190" s="73"/>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1:48" ht="24.75" customHeight="1" thickBot="1">
      <c r="A191" s="74"/>
      <c r="B191" s="75"/>
      <c r="C191" s="75"/>
      <c r="D191" s="75"/>
      <c r="E191" s="75"/>
      <c r="F191" s="75"/>
      <c r="G191" s="75"/>
      <c r="H191" s="75"/>
      <c r="I191" s="75"/>
      <c r="J191" s="75"/>
      <c r="K191" s="76"/>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1:48" ht="24.75" customHeight="1">
      <c r="A192" s="527" t="s">
        <v>243</v>
      </c>
      <c r="B192" s="521" t="s">
        <v>271</v>
      </c>
      <c r="C192" s="521"/>
      <c r="D192" s="521"/>
      <c r="E192" s="521"/>
      <c r="F192" s="521" t="s">
        <v>272</v>
      </c>
      <c r="G192" s="521"/>
      <c r="H192" s="521"/>
      <c r="I192" s="521"/>
      <c r="J192" s="522" t="s">
        <v>264</v>
      </c>
      <c r="K192" s="528" t="s">
        <v>265</v>
      </c>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1:48" ht="24.75" customHeight="1">
      <c r="A193" s="517"/>
      <c r="B193" s="530" t="s">
        <v>266</v>
      </c>
      <c r="C193" s="531"/>
      <c r="D193" s="532" t="s">
        <v>267</v>
      </c>
      <c r="E193" s="532"/>
      <c r="F193" s="532" t="s">
        <v>266</v>
      </c>
      <c r="G193" s="532"/>
      <c r="H193" s="532" t="s">
        <v>267</v>
      </c>
      <c r="I193" s="532"/>
      <c r="J193" s="523"/>
      <c r="K193" s="529"/>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1:48" ht="24.75" customHeight="1">
      <c r="A194" s="520"/>
      <c r="B194" s="69" t="s">
        <v>96</v>
      </c>
      <c r="C194" s="69" t="s">
        <v>254</v>
      </c>
      <c r="D194" s="69" t="s">
        <v>96</v>
      </c>
      <c r="E194" s="69" t="s">
        <v>254</v>
      </c>
      <c r="F194" s="69" t="s">
        <v>96</v>
      </c>
      <c r="G194" s="69" t="s">
        <v>254</v>
      </c>
      <c r="H194" s="69" t="s">
        <v>96</v>
      </c>
      <c r="I194" s="69" t="s">
        <v>254</v>
      </c>
      <c r="J194" s="524"/>
      <c r="K194" s="529"/>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1:48" ht="24.75" customHeight="1" thickBot="1">
      <c r="A195" s="70" t="s">
        <v>273</v>
      </c>
      <c r="B195" s="71">
        <v>0</v>
      </c>
      <c r="C195" s="71">
        <v>0</v>
      </c>
      <c r="D195" s="71">
        <v>0</v>
      </c>
      <c r="E195" s="71">
        <v>0</v>
      </c>
      <c r="F195" s="71">
        <v>0</v>
      </c>
      <c r="G195" s="71">
        <v>0</v>
      </c>
      <c r="H195" s="71">
        <v>0</v>
      </c>
      <c r="I195" s="71">
        <v>0</v>
      </c>
      <c r="J195" s="72">
        <v>0</v>
      </c>
      <c r="K195" s="73"/>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1:48" ht="24.75" customHeight="1" thickBot="1">
      <c r="A196" s="74"/>
      <c r="B196" s="75"/>
      <c r="C196" s="75"/>
      <c r="D196" s="75"/>
      <c r="E196" s="75"/>
      <c r="F196" s="75"/>
      <c r="G196" s="75"/>
      <c r="H196" s="75"/>
      <c r="I196" s="75"/>
      <c r="J196" s="75"/>
      <c r="K196" s="76"/>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1:48" ht="24.75" customHeight="1">
      <c r="A197" s="527" t="s">
        <v>243</v>
      </c>
      <c r="B197" s="521" t="s">
        <v>262</v>
      </c>
      <c r="C197" s="521"/>
      <c r="D197" s="521"/>
      <c r="E197" s="521"/>
      <c r="F197" s="521" t="s">
        <v>263</v>
      </c>
      <c r="G197" s="521"/>
      <c r="H197" s="521"/>
      <c r="I197" s="521"/>
      <c r="J197" s="522" t="s">
        <v>264</v>
      </c>
      <c r="K197" s="528" t="s">
        <v>265</v>
      </c>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1:48" ht="24.75" customHeight="1">
      <c r="A198" s="517"/>
      <c r="B198" s="530" t="s">
        <v>266</v>
      </c>
      <c r="C198" s="531"/>
      <c r="D198" s="532" t="s">
        <v>267</v>
      </c>
      <c r="E198" s="532"/>
      <c r="F198" s="532" t="s">
        <v>266</v>
      </c>
      <c r="G198" s="532"/>
      <c r="H198" s="532" t="s">
        <v>267</v>
      </c>
      <c r="I198" s="532"/>
      <c r="J198" s="523"/>
      <c r="K198" s="529"/>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1:48" ht="24.75" customHeight="1">
      <c r="A199" s="520"/>
      <c r="B199" s="69" t="s">
        <v>96</v>
      </c>
      <c r="C199" s="69" t="s">
        <v>254</v>
      </c>
      <c r="D199" s="69" t="s">
        <v>96</v>
      </c>
      <c r="E199" s="69" t="s">
        <v>254</v>
      </c>
      <c r="F199" s="69" t="s">
        <v>96</v>
      </c>
      <c r="G199" s="69" t="s">
        <v>254</v>
      </c>
      <c r="H199" s="69" t="s">
        <v>96</v>
      </c>
      <c r="I199" s="69" t="s">
        <v>254</v>
      </c>
      <c r="J199" s="524"/>
      <c r="K199" s="529"/>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1:48" ht="24.75" customHeight="1" thickBot="1">
      <c r="A200" s="70" t="s">
        <v>274</v>
      </c>
      <c r="B200" s="71">
        <v>0</v>
      </c>
      <c r="C200" s="71">
        <v>0</v>
      </c>
      <c r="D200" s="71">
        <v>48</v>
      </c>
      <c r="E200" s="71">
        <v>819040</v>
      </c>
      <c r="F200" s="71">
        <v>0</v>
      </c>
      <c r="G200" s="71">
        <v>0</v>
      </c>
      <c r="H200" s="71">
        <v>0</v>
      </c>
      <c r="I200" s="71">
        <v>0</v>
      </c>
      <c r="J200" s="72">
        <v>5400</v>
      </c>
      <c r="K200" s="73"/>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1:48" ht="24.75" customHeight="1" thickBot="1">
      <c r="A201" s="74"/>
      <c r="B201" s="75"/>
      <c r="C201" s="75"/>
      <c r="D201" s="75"/>
      <c r="E201" s="75"/>
      <c r="F201" s="75"/>
      <c r="G201" s="75"/>
      <c r="H201" s="75"/>
      <c r="I201" s="75"/>
      <c r="J201" s="75"/>
      <c r="K201" s="76"/>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1:48" ht="24.75" customHeight="1">
      <c r="A202" s="527" t="s">
        <v>243</v>
      </c>
      <c r="B202" s="521" t="s">
        <v>262</v>
      </c>
      <c r="C202" s="521"/>
      <c r="D202" s="521"/>
      <c r="E202" s="521"/>
      <c r="F202" s="521" t="s">
        <v>263</v>
      </c>
      <c r="G202" s="521"/>
      <c r="H202" s="521"/>
      <c r="I202" s="521"/>
      <c r="J202" s="522" t="s">
        <v>275</v>
      </c>
      <c r="K202" s="528" t="s">
        <v>265</v>
      </c>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1:48" ht="24.75" customHeight="1">
      <c r="A203" s="517"/>
      <c r="B203" s="530" t="s">
        <v>266</v>
      </c>
      <c r="C203" s="531"/>
      <c r="D203" s="532" t="s">
        <v>267</v>
      </c>
      <c r="E203" s="532"/>
      <c r="F203" s="532" t="s">
        <v>266</v>
      </c>
      <c r="G203" s="532"/>
      <c r="H203" s="532" t="s">
        <v>267</v>
      </c>
      <c r="I203" s="532"/>
      <c r="J203" s="523"/>
      <c r="K203" s="529"/>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1:48" ht="24.75" customHeight="1">
      <c r="A204" s="520"/>
      <c r="B204" s="69" t="s">
        <v>96</v>
      </c>
      <c r="C204" s="69" t="s">
        <v>254</v>
      </c>
      <c r="D204" s="69" t="s">
        <v>96</v>
      </c>
      <c r="E204" s="69" t="s">
        <v>254</v>
      </c>
      <c r="F204" s="69" t="s">
        <v>96</v>
      </c>
      <c r="G204" s="69" t="s">
        <v>254</v>
      </c>
      <c r="H204" s="69" t="s">
        <v>96</v>
      </c>
      <c r="I204" s="69" t="s">
        <v>254</v>
      </c>
      <c r="J204" s="524"/>
      <c r="K204" s="529"/>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1:48" ht="24.75" customHeight="1" thickBot="1">
      <c r="A205" s="70" t="s">
        <v>276</v>
      </c>
      <c r="B205" s="71">
        <v>0</v>
      </c>
      <c r="C205" s="71">
        <v>0</v>
      </c>
      <c r="D205" s="71">
        <v>1</v>
      </c>
      <c r="E205" s="71">
        <v>30000</v>
      </c>
      <c r="F205" s="71">
        <v>0</v>
      </c>
      <c r="G205" s="71">
        <v>0</v>
      </c>
      <c r="H205" s="71">
        <v>0</v>
      </c>
      <c r="I205" s="71">
        <v>0</v>
      </c>
      <c r="J205" s="72">
        <v>450</v>
      </c>
      <c r="K205" s="73"/>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1:48" ht="24.75" customHeight="1" thickBot="1">
      <c r="A206" s="74"/>
      <c r="B206" s="75"/>
      <c r="C206" s="75"/>
      <c r="D206" s="75"/>
      <c r="E206" s="75"/>
      <c r="F206" s="75"/>
      <c r="G206" s="75"/>
      <c r="H206" s="75"/>
      <c r="I206" s="75"/>
      <c r="J206" s="75"/>
      <c r="K206" s="76"/>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1:48" ht="24.75" customHeight="1">
      <c r="A207" s="527" t="s">
        <v>243</v>
      </c>
      <c r="B207" s="521" t="s">
        <v>262</v>
      </c>
      <c r="C207" s="521"/>
      <c r="D207" s="521"/>
      <c r="E207" s="521"/>
      <c r="F207" s="521" t="s">
        <v>263</v>
      </c>
      <c r="G207" s="521"/>
      <c r="H207" s="521"/>
      <c r="I207" s="521"/>
      <c r="J207" s="522" t="s">
        <v>277</v>
      </c>
      <c r="K207" s="528" t="s">
        <v>265</v>
      </c>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1:48" ht="24.75" customHeight="1">
      <c r="A208" s="517"/>
      <c r="B208" s="530" t="s">
        <v>266</v>
      </c>
      <c r="C208" s="531"/>
      <c r="D208" s="532" t="s">
        <v>267</v>
      </c>
      <c r="E208" s="532"/>
      <c r="F208" s="532" t="s">
        <v>266</v>
      </c>
      <c r="G208" s="532"/>
      <c r="H208" s="532" t="s">
        <v>267</v>
      </c>
      <c r="I208" s="532"/>
      <c r="J208" s="523"/>
      <c r="K208" s="529"/>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1:48" ht="24.75" customHeight="1">
      <c r="A209" s="520"/>
      <c r="B209" s="69" t="s">
        <v>96</v>
      </c>
      <c r="C209" s="69" t="s">
        <v>254</v>
      </c>
      <c r="D209" s="69" t="s">
        <v>96</v>
      </c>
      <c r="E209" s="69" t="s">
        <v>254</v>
      </c>
      <c r="F209" s="69" t="s">
        <v>96</v>
      </c>
      <c r="G209" s="69" t="s">
        <v>254</v>
      </c>
      <c r="H209" s="69" t="s">
        <v>96</v>
      </c>
      <c r="I209" s="69" t="s">
        <v>254</v>
      </c>
      <c r="J209" s="524"/>
      <c r="K209" s="529"/>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1:48" ht="24.75" customHeight="1" thickBot="1">
      <c r="A210" s="70" t="s">
        <v>278</v>
      </c>
      <c r="B210" s="71">
        <v>0</v>
      </c>
      <c r="C210" s="71">
        <v>0</v>
      </c>
      <c r="D210" s="71">
        <v>0</v>
      </c>
      <c r="E210" s="71">
        <v>0</v>
      </c>
      <c r="F210" s="71">
        <v>0</v>
      </c>
      <c r="G210" s="71">
        <v>0</v>
      </c>
      <c r="H210" s="71">
        <v>0</v>
      </c>
      <c r="I210" s="71">
        <v>0</v>
      </c>
      <c r="J210" s="72">
        <v>0</v>
      </c>
      <c r="K210" s="73"/>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1:48" ht="24.75" customHeight="1" thickBot="1">
      <c r="A211" s="74"/>
      <c r="B211" s="75"/>
      <c r="C211" s="75"/>
      <c r="D211" s="75"/>
      <c r="E211" s="75"/>
      <c r="F211" s="75"/>
      <c r="G211" s="75"/>
      <c r="H211" s="75"/>
      <c r="I211" s="75"/>
      <c r="J211" s="75"/>
      <c r="K211" s="76"/>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1:48" ht="24.75" customHeight="1">
      <c r="A212" s="521" t="s">
        <v>243</v>
      </c>
      <c r="B212" s="521" t="s">
        <v>279</v>
      </c>
      <c r="C212" s="521"/>
      <c r="D212" s="521" t="s">
        <v>280</v>
      </c>
      <c r="E212" s="521"/>
      <c r="F212" s="521"/>
      <c r="G212" s="521" t="s">
        <v>281</v>
      </c>
      <c r="H212" s="521"/>
      <c r="I212" s="521"/>
      <c r="J212" s="522" t="s">
        <v>282</v>
      </c>
      <c r="K212" s="528" t="s">
        <v>265</v>
      </c>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1:48" ht="24.75" customHeight="1">
      <c r="A213" s="532"/>
      <c r="B213" s="532"/>
      <c r="C213" s="532"/>
      <c r="D213" s="69" t="s">
        <v>283</v>
      </c>
      <c r="E213" s="69" t="s">
        <v>284</v>
      </c>
      <c r="F213" s="69" t="s">
        <v>285</v>
      </c>
      <c r="G213" s="69" t="s">
        <v>283</v>
      </c>
      <c r="H213" s="69" t="s">
        <v>284</v>
      </c>
      <c r="I213" s="69" t="s">
        <v>285</v>
      </c>
      <c r="J213" s="524"/>
      <c r="K213" s="529"/>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1:48" ht="24.75" customHeight="1">
      <c r="A214" s="78" t="s">
        <v>286</v>
      </c>
      <c r="B214" s="41">
        <v>900</v>
      </c>
      <c r="C214" s="41">
        <v>275000</v>
      </c>
      <c r="D214" s="41">
        <v>0</v>
      </c>
      <c r="E214" s="41">
        <v>275000</v>
      </c>
      <c r="F214" s="41">
        <v>275000</v>
      </c>
      <c r="G214" s="41">
        <v>0</v>
      </c>
      <c r="H214" s="41">
        <v>4050000</v>
      </c>
      <c r="I214" s="41">
        <v>4050000</v>
      </c>
      <c r="J214" s="133">
        <v>4050000</v>
      </c>
      <c r="K214" s="133"/>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1:48" ht="24.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row>
    <row r="216" spans="1:48" ht="24.75" customHeight="1">
      <c r="A216" s="535" t="s">
        <v>287</v>
      </c>
      <c r="B216" s="536"/>
      <c r="C216" s="79"/>
      <c r="D216" s="79"/>
      <c r="E216" s="79"/>
      <c r="F216" s="79"/>
      <c r="G216" s="79"/>
      <c r="H216" s="79"/>
      <c r="I216" s="79"/>
      <c r="J216" s="79"/>
      <c r="K216" s="79"/>
      <c r="L216" s="79"/>
      <c r="M216" s="79"/>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1:48" ht="24.75" customHeight="1">
      <c r="A217" s="537" t="s">
        <v>288</v>
      </c>
      <c r="B217" s="538"/>
      <c r="C217" s="538"/>
      <c r="D217" s="538"/>
      <c r="E217" s="538"/>
      <c r="F217" s="538"/>
      <c r="G217" s="538"/>
      <c r="H217" s="538"/>
      <c r="I217" s="538"/>
      <c r="J217" s="538"/>
      <c r="K217" s="538"/>
      <c r="L217" s="538"/>
      <c r="M217" s="539"/>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1:48" ht="24.75" customHeight="1">
      <c r="A218" s="540" t="s">
        <v>289</v>
      </c>
      <c r="B218" s="540" t="s">
        <v>290</v>
      </c>
      <c r="C218" s="542" t="s">
        <v>291</v>
      </c>
      <c r="D218" s="543"/>
      <c r="E218" s="543"/>
      <c r="F218" s="544"/>
      <c r="G218" s="542" t="s">
        <v>292</v>
      </c>
      <c r="H218" s="543"/>
      <c r="I218" s="543"/>
      <c r="J218" s="545"/>
      <c r="K218" s="543" t="s">
        <v>293</v>
      </c>
      <c r="L218" s="543"/>
      <c r="M218" s="546" t="s">
        <v>294</v>
      </c>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1:48" ht="24.75" customHeight="1">
      <c r="A219" s="541"/>
      <c r="B219" s="541"/>
      <c r="C219" s="80" t="s">
        <v>295</v>
      </c>
      <c r="D219" s="81" t="s">
        <v>296</v>
      </c>
      <c r="E219" s="81" t="s">
        <v>297</v>
      </c>
      <c r="F219" s="82" t="s">
        <v>298</v>
      </c>
      <c r="G219" s="80" t="s">
        <v>299</v>
      </c>
      <c r="H219" s="81" t="s">
        <v>300</v>
      </c>
      <c r="I219" s="81" t="s">
        <v>301</v>
      </c>
      <c r="J219" s="83" t="s">
        <v>302</v>
      </c>
      <c r="K219" s="81" t="s">
        <v>303</v>
      </c>
      <c r="L219" s="81" t="s">
        <v>304</v>
      </c>
      <c r="M219" s="547"/>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1:48" ht="24.75" customHeight="1" thickBot="1">
      <c r="A220" s="84">
        <v>2470</v>
      </c>
      <c r="B220" s="8">
        <v>86</v>
      </c>
      <c r="C220" s="89" t="s">
        <v>308</v>
      </c>
      <c r="D220" s="88" t="s">
        <v>307</v>
      </c>
      <c r="E220" s="88" t="s">
        <v>306</v>
      </c>
      <c r="F220" s="90" t="s">
        <v>305</v>
      </c>
      <c r="G220" s="84">
        <v>1</v>
      </c>
      <c r="H220" s="84">
        <v>2</v>
      </c>
      <c r="I220" s="84">
        <v>2</v>
      </c>
      <c r="J220" s="84">
        <v>9</v>
      </c>
      <c r="K220" s="84"/>
      <c r="L220" s="84"/>
      <c r="M220" s="33">
        <v>1900</v>
      </c>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1:48" ht="24.75" customHeight="1">
      <c r="A221" s="542" t="s">
        <v>309</v>
      </c>
      <c r="B221" s="543"/>
      <c r="C221" s="544"/>
      <c r="D221" s="566" t="s">
        <v>310</v>
      </c>
      <c r="E221" s="566" t="s">
        <v>311</v>
      </c>
      <c r="F221" s="566" t="s">
        <v>312</v>
      </c>
      <c r="G221" s="566" t="s">
        <v>313</v>
      </c>
      <c r="H221" s="566" t="s">
        <v>314</v>
      </c>
      <c r="I221" s="555" t="s">
        <v>315</v>
      </c>
      <c r="J221" s="556"/>
      <c r="K221" s="556"/>
      <c r="L221" s="557"/>
      <c r="M221" s="2"/>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1:48" ht="24.75" customHeight="1">
      <c r="A222" s="80" t="s">
        <v>316</v>
      </c>
      <c r="B222" s="81" t="s">
        <v>317</v>
      </c>
      <c r="C222" s="82" t="s">
        <v>318</v>
      </c>
      <c r="D222" s="541"/>
      <c r="E222" s="541"/>
      <c r="F222" s="541"/>
      <c r="G222" s="541"/>
      <c r="H222" s="541"/>
      <c r="I222" s="80" t="s">
        <v>319</v>
      </c>
      <c r="J222" s="81" t="s">
        <v>320</v>
      </c>
      <c r="K222" s="81" t="s">
        <v>321</v>
      </c>
      <c r="L222" s="82" t="s">
        <v>322</v>
      </c>
      <c r="M222" s="2"/>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1:48" ht="24.75" customHeight="1" thickBot="1">
      <c r="A223" s="8"/>
      <c r="B223" s="8"/>
      <c r="C223" s="8"/>
      <c r="D223" s="8">
        <v>75</v>
      </c>
      <c r="E223" s="89">
        <v>-18.8</v>
      </c>
      <c r="F223" s="8">
        <v>31</v>
      </c>
      <c r="G223" s="8">
        <v>70</v>
      </c>
      <c r="H223" s="91" t="s">
        <v>537</v>
      </c>
      <c r="I223" s="8"/>
      <c r="J223" s="8"/>
      <c r="K223" s="8"/>
      <c r="L223" s="8"/>
      <c r="M223" s="2"/>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1:48" ht="24.75" customHeight="1">
      <c r="A224" s="555" t="s">
        <v>323</v>
      </c>
      <c r="B224" s="557"/>
      <c r="C224" s="558" t="s">
        <v>324</v>
      </c>
      <c r="D224" s="559"/>
      <c r="E224" s="555" t="s">
        <v>325</v>
      </c>
      <c r="F224" s="556"/>
      <c r="G224" s="556"/>
      <c r="H224" s="556"/>
      <c r="I224" s="556"/>
      <c r="J224" s="556"/>
      <c r="K224" s="556"/>
      <c r="L224" s="557"/>
      <c r="M224" s="2"/>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1:48" ht="24.75" customHeight="1">
      <c r="A225" s="80" t="s">
        <v>326</v>
      </c>
      <c r="B225" s="82" t="s">
        <v>327</v>
      </c>
      <c r="C225" s="560"/>
      <c r="D225" s="561"/>
      <c r="E225" s="80" t="s">
        <v>328</v>
      </c>
      <c r="F225" s="81" t="s">
        <v>329</v>
      </c>
      <c r="G225" s="81" t="s">
        <v>330</v>
      </c>
      <c r="H225" s="81" t="s">
        <v>331</v>
      </c>
      <c r="I225" s="81" t="s">
        <v>332</v>
      </c>
      <c r="J225" s="81" t="s">
        <v>333</v>
      </c>
      <c r="K225" s="81" t="s">
        <v>334</v>
      </c>
      <c r="L225" s="82" t="s">
        <v>335</v>
      </c>
      <c r="M225" s="2"/>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1:48" ht="24.75" customHeight="1" thickBot="1">
      <c r="A226" s="89">
        <v>12964</v>
      </c>
      <c r="B226" s="90">
        <v>13547</v>
      </c>
      <c r="C226" s="89" t="s">
        <v>336</v>
      </c>
      <c r="D226" s="165"/>
      <c r="E226" s="89">
        <v>8046</v>
      </c>
      <c r="F226" s="92">
        <v>11000</v>
      </c>
      <c r="G226" s="92">
        <v>4000</v>
      </c>
      <c r="H226" s="92">
        <v>2000</v>
      </c>
      <c r="I226" s="92">
        <v>1000</v>
      </c>
      <c r="J226" s="92">
        <v>100</v>
      </c>
      <c r="K226" s="92">
        <v>20</v>
      </c>
      <c r="L226" s="92">
        <v>12</v>
      </c>
      <c r="M226" s="2"/>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1:48" ht="24.75" customHeight="1">
      <c r="A227" s="562" t="s">
        <v>337</v>
      </c>
      <c r="B227" s="563" t="s">
        <v>338</v>
      </c>
      <c r="C227" s="564"/>
      <c r="D227" s="564"/>
      <c r="E227" s="564"/>
      <c r="F227" s="564"/>
      <c r="G227" s="564"/>
      <c r="H227" s="564"/>
      <c r="I227" s="564"/>
      <c r="J227" s="564"/>
      <c r="K227" s="564"/>
      <c r="L227" s="565"/>
      <c r="M227" s="2"/>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1:48" ht="24.75" customHeight="1">
      <c r="A228" s="562"/>
      <c r="B228" s="93" t="s">
        <v>339</v>
      </c>
      <c r="C228" s="93" t="s">
        <v>340</v>
      </c>
      <c r="D228" s="93" t="s">
        <v>341</v>
      </c>
      <c r="E228" s="93" t="s">
        <v>342</v>
      </c>
      <c r="F228" s="93" t="s">
        <v>343</v>
      </c>
      <c r="G228" s="93" t="s">
        <v>344</v>
      </c>
      <c r="H228" s="93" t="s">
        <v>345</v>
      </c>
      <c r="I228" s="93" t="s">
        <v>346</v>
      </c>
      <c r="J228" s="93"/>
      <c r="K228" s="93"/>
      <c r="L228" s="93"/>
      <c r="M228" s="79"/>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1:48" ht="24.75" customHeight="1" thickBot="1">
      <c r="A229" s="91">
        <v>2200</v>
      </c>
      <c r="B229" s="84">
        <v>19</v>
      </c>
      <c r="C229" s="84">
        <v>0</v>
      </c>
      <c r="D229" s="84">
        <v>0</v>
      </c>
      <c r="E229" s="84">
        <v>0</v>
      </c>
      <c r="F229" s="84">
        <v>0</v>
      </c>
      <c r="G229" s="84">
        <v>10</v>
      </c>
      <c r="H229" s="84"/>
      <c r="I229" s="84">
        <v>15</v>
      </c>
      <c r="J229" s="33"/>
      <c r="K229" s="33"/>
      <c r="L229" s="94"/>
      <c r="M229" s="79"/>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1:48" ht="24.75" customHeight="1">
      <c r="A230" s="548" t="s">
        <v>347</v>
      </c>
      <c r="B230" s="549"/>
      <c r="C230" s="549"/>
      <c r="D230" s="549"/>
      <c r="E230" s="549"/>
      <c r="F230" s="549"/>
      <c r="G230" s="549"/>
      <c r="H230" s="549"/>
      <c r="I230" s="549"/>
      <c r="J230" s="549"/>
      <c r="K230" s="549"/>
      <c r="L230" s="550"/>
      <c r="M230" s="79"/>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1:48" ht="24.75" customHeight="1">
      <c r="A231" s="95" t="s">
        <v>348</v>
      </c>
      <c r="B231" s="95" t="s">
        <v>349</v>
      </c>
      <c r="C231" s="95" t="s">
        <v>340</v>
      </c>
      <c r="D231" s="95" t="s">
        <v>341</v>
      </c>
      <c r="E231" s="95" t="s">
        <v>350</v>
      </c>
      <c r="F231" s="81" t="s">
        <v>343</v>
      </c>
      <c r="G231" s="81" t="s">
        <v>345</v>
      </c>
      <c r="H231" s="95" t="s">
        <v>346</v>
      </c>
      <c r="I231" s="95"/>
      <c r="J231" s="95"/>
      <c r="K231" s="95"/>
      <c r="L231" s="95"/>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1:48" ht="24.75" customHeight="1">
      <c r="A232" s="9">
        <v>13</v>
      </c>
      <c r="B232" s="9">
        <v>6</v>
      </c>
      <c r="C232" s="9">
        <v>0</v>
      </c>
      <c r="D232" s="9">
        <v>0</v>
      </c>
      <c r="E232" s="9">
        <v>0</v>
      </c>
      <c r="F232" s="96">
        <v>0</v>
      </c>
      <c r="G232" s="96">
        <v>0</v>
      </c>
      <c r="H232" s="9">
        <v>0</v>
      </c>
      <c r="I232" s="9"/>
      <c r="J232" s="9"/>
      <c r="K232" s="9"/>
      <c r="L232" s="9"/>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1:48" ht="24.75" customHeight="1">
      <c r="A233" s="537" t="s">
        <v>351</v>
      </c>
      <c r="B233" s="53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1:48" ht="24.75" customHeight="1">
      <c r="A234" s="95" t="s">
        <v>320</v>
      </c>
      <c r="B234" s="95" t="s">
        <v>352</v>
      </c>
      <c r="C234" s="95" t="s">
        <v>353</v>
      </c>
      <c r="D234" s="97"/>
      <c r="E234" s="97"/>
      <c r="F234" s="98"/>
      <c r="G234" s="98"/>
      <c r="H234" s="97"/>
      <c r="I234" s="97"/>
      <c r="J234" s="97"/>
      <c r="K234" s="97"/>
      <c r="L234" s="97"/>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1:48" ht="24.75" customHeight="1">
      <c r="A235" s="9">
        <v>75</v>
      </c>
      <c r="B235" s="9">
        <v>10</v>
      </c>
      <c r="C235" s="9">
        <v>15</v>
      </c>
      <c r="D235" s="99"/>
      <c r="E235" s="99"/>
      <c r="F235" s="99"/>
      <c r="G235" s="99"/>
      <c r="H235" s="99"/>
      <c r="I235" s="97"/>
      <c r="J235" s="97"/>
      <c r="K235" s="97"/>
      <c r="L235" s="97"/>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1:48" ht="24.75" customHeight="1">
      <c r="A236" s="537" t="s">
        <v>354</v>
      </c>
      <c r="B236" s="539"/>
      <c r="C236" s="99"/>
      <c r="D236" s="99"/>
      <c r="E236" s="99"/>
      <c r="F236" s="99"/>
      <c r="G236" s="99"/>
      <c r="H236" s="99"/>
      <c r="I236" s="99"/>
      <c r="J236" s="99"/>
      <c r="K236" s="100"/>
      <c r="L236" s="10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1:24" s="10" customFormat="1" ht="24.75" customHeight="1">
      <c r="A237" s="101" t="s">
        <v>149</v>
      </c>
      <c r="B237" s="101" t="s">
        <v>355</v>
      </c>
      <c r="C237" s="101" t="s">
        <v>356</v>
      </c>
      <c r="D237" s="101" t="s">
        <v>357</v>
      </c>
      <c r="E237" s="101" t="s">
        <v>358</v>
      </c>
      <c r="F237" s="101" t="s">
        <v>359</v>
      </c>
      <c r="G237" s="101" t="s">
        <v>360</v>
      </c>
      <c r="H237" s="101" t="s">
        <v>361</v>
      </c>
      <c r="I237" s="102" t="s">
        <v>149</v>
      </c>
      <c r="J237" s="117" t="s">
        <v>355</v>
      </c>
      <c r="K237" s="117" t="s">
        <v>356</v>
      </c>
      <c r="L237" s="117" t="s">
        <v>357</v>
      </c>
      <c r="M237" s="117" t="s">
        <v>358</v>
      </c>
      <c r="N237" s="117" t="s">
        <v>359</v>
      </c>
      <c r="O237" s="102" t="s">
        <v>360</v>
      </c>
      <c r="P237" s="102" t="s">
        <v>361</v>
      </c>
      <c r="Q237" s="95" t="s">
        <v>149</v>
      </c>
      <c r="R237" s="95" t="s">
        <v>355</v>
      </c>
      <c r="S237" s="95" t="s">
        <v>356</v>
      </c>
      <c r="T237" s="95" t="s">
        <v>357</v>
      </c>
      <c r="U237" s="95" t="s">
        <v>358</v>
      </c>
      <c r="V237" s="95" t="s">
        <v>359</v>
      </c>
      <c r="W237" s="95" t="s">
        <v>360</v>
      </c>
      <c r="X237" s="95" t="s">
        <v>361</v>
      </c>
    </row>
    <row r="238" spans="1:24" s="10" customFormat="1" ht="24.75" customHeight="1">
      <c r="A238" s="103">
        <v>1</v>
      </c>
      <c r="B238" s="103" t="s">
        <v>366</v>
      </c>
      <c r="C238" s="103" t="s">
        <v>367</v>
      </c>
      <c r="D238" s="103" t="s">
        <v>662</v>
      </c>
      <c r="E238" s="103" t="s">
        <v>369</v>
      </c>
      <c r="F238" s="103">
        <v>27</v>
      </c>
      <c r="G238" s="103" t="s">
        <v>365</v>
      </c>
      <c r="H238" s="103">
        <v>9138320484</v>
      </c>
      <c r="I238" s="104">
        <v>16</v>
      </c>
      <c r="J238" s="117"/>
      <c r="K238" s="117"/>
      <c r="L238" s="117"/>
      <c r="M238" s="117"/>
      <c r="N238" s="117"/>
      <c r="O238" s="104"/>
      <c r="P238" s="104"/>
      <c r="Q238" s="107">
        <v>31</v>
      </c>
      <c r="R238" s="108"/>
      <c r="S238" s="107"/>
      <c r="T238" s="107"/>
      <c r="U238" s="107"/>
      <c r="V238" s="107"/>
      <c r="W238" s="107"/>
      <c r="X238" s="109"/>
    </row>
    <row r="239" spans="1:24" s="10" customFormat="1" ht="24.75" customHeight="1">
      <c r="A239" s="103">
        <v>2</v>
      </c>
      <c r="B239" s="103" t="s">
        <v>370</v>
      </c>
      <c r="C239" s="103" t="s">
        <v>371</v>
      </c>
      <c r="D239" s="103" t="s">
        <v>372</v>
      </c>
      <c r="E239" s="103" t="s">
        <v>373</v>
      </c>
      <c r="F239" s="103">
        <v>1</v>
      </c>
      <c r="G239" s="103" t="s">
        <v>538</v>
      </c>
      <c r="H239" s="103">
        <v>9131148871</v>
      </c>
      <c r="I239" s="104">
        <v>17</v>
      </c>
      <c r="J239" s="117"/>
      <c r="K239" s="117"/>
      <c r="L239" s="117"/>
      <c r="M239" s="117"/>
      <c r="N239" s="117"/>
      <c r="O239" s="104"/>
      <c r="P239" s="104"/>
      <c r="Q239" s="107">
        <v>32</v>
      </c>
      <c r="R239" s="108"/>
      <c r="S239" s="107"/>
      <c r="T239" s="107"/>
      <c r="U239" s="107"/>
      <c r="V239" s="107"/>
      <c r="W239" s="107"/>
      <c r="X239" s="111"/>
    </row>
    <row r="240" spans="1:24" s="10" customFormat="1" ht="24.75" customHeight="1">
      <c r="A240" s="103">
        <v>3</v>
      </c>
      <c r="B240" s="103" t="s">
        <v>374</v>
      </c>
      <c r="C240" s="103" t="s">
        <v>375</v>
      </c>
      <c r="D240" s="103" t="s">
        <v>372</v>
      </c>
      <c r="E240" s="103" t="s">
        <v>373</v>
      </c>
      <c r="F240" s="103">
        <v>1</v>
      </c>
      <c r="G240" s="103" t="s">
        <v>538</v>
      </c>
      <c r="H240" s="103">
        <v>913231373</v>
      </c>
      <c r="I240" s="104">
        <v>18</v>
      </c>
      <c r="J240" s="117"/>
      <c r="K240" s="117"/>
      <c r="L240" s="117"/>
      <c r="M240" s="117"/>
      <c r="N240" s="117"/>
      <c r="O240" s="104"/>
      <c r="P240" s="104"/>
      <c r="Q240" s="107">
        <v>33</v>
      </c>
      <c r="R240" s="108"/>
      <c r="S240" s="107"/>
      <c r="T240" s="107"/>
      <c r="U240" s="107"/>
      <c r="V240" s="107"/>
      <c r="W240" s="107"/>
      <c r="X240" s="111"/>
    </row>
    <row r="241" spans="1:24" s="10" customFormat="1" ht="24.75" customHeight="1">
      <c r="A241" s="103">
        <v>4</v>
      </c>
      <c r="B241" s="103" t="s">
        <v>376</v>
      </c>
      <c r="C241" s="103" t="s">
        <v>377</v>
      </c>
      <c r="D241" s="103" t="s">
        <v>372</v>
      </c>
      <c r="E241" s="103" t="s">
        <v>373</v>
      </c>
      <c r="F241" s="103">
        <v>1</v>
      </c>
      <c r="G241" s="103" t="s">
        <v>538</v>
      </c>
      <c r="H241" s="103">
        <v>9139291769</v>
      </c>
      <c r="I241" s="104">
        <v>19</v>
      </c>
      <c r="J241" s="117"/>
      <c r="K241" s="117"/>
      <c r="L241" s="117"/>
      <c r="M241" s="117"/>
      <c r="N241" s="117"/>
      <c r="O241" s="104"/>
      <c r="P241" s="104"/>
      <c r="Q241" s="107">
        <v>34</v>
      </c>
      <c r="R241" s="108"/>
      <c r="S241" s="107"/>
      <c r="T241" s="107"/>
      <c r="U241" s="107"/>
      <c r="V241" s="107"/>
      <c r="W241" s="107"/>
      <c r="X241" s="111"/>
    </row>
    <row r="242" spans="1:24" s="10" customFormat="1" ht="24.75" customHeight="1">
      <c r="A242" s="103">
        <v>5</v>
      </c>
      <c r="B242" s="103" t="s">
        <v>539</v>
      </c>
      <c r="C242" s="103" t="s">
        <v>643</v>
      </c>
      <c r="D242" s="103" t="s">
        <v>644</v>
      </c>
      <c r="E242" s="103" t="s">
        <v>373</v>
      </c>
      <c r="F242" s="103">
        <v>1</v>
      </c>
      <c r="G242" s="103" t="s">
        <v>538</v>
      </c>
      <c r="H242" s="103">
        <v>9131682466</v>
      </c>
      <c r="I242" s="104">
        <v>20</v>
      </c>
      <c r="J242" s="117"/>
      <c r="K242" s="117"/>
      <c r="L242" s="117"/>
      <c r="M242" s="117"/>
      <c r="N242" s="117"/>
      <c r="O242" s="104"/>
      <c r="P242" s="104"/>
      <c r="Q242" s="107">
        <v>35</v>
      </c>
      <c r="R242" s="108"/>
      <c r="S242" s="107"/>
      <c r="T242" s="107"/>
      <c r="U242" s="107"/>
      <c r="V242" s="107"/>
      <c r="W242" s="107"/>
      <c r="X242" s="111"/>
    </row>
    <row r="243" spans="1:24" s="10" customFormat="1" ht="24.75" customHeight="1">
      <c r="A243" s="103">
        <v>6</v>
      </c>
      <c r="B243" s="103"/>
      <c r="C243" s="103"/>
      <c r="D243" s="103"/>
      <c r="E243" s="103"/>
      <c r="F243" s="103"/>
      <c r="G243" s="103"/>
      <c r="H243" s="103"/>
      <c r="I243" s="104">
        <v>21</v>
      </c>
      <c r="J243" s="117"/>
      <c r="K243" s="117"/>
      <c r="L243" s="117"/>
      <c r="M243" s="117"/>
      <c r="N243" s="117"/>
      <c r="O243" s="104"/>
      <c r="P243" s="104"/>
      <c r="Q243" s="107">
        <v>36</v>
      </c>
      <c r="R243" s="108"/>
      <c r="S243" s="107"/>
      <c r="T243" s="107"/>
      <c r="U243" s="107"/>
      <c r="V243" s="107"/>
      <c r="W243" s="107"/>
      <c r="X243" s="111"/>
    </row>
    <row r="244" spans="1:24" s="10" customFormat="1" ht="24.75" customHeight="1">
      <c r="A244" s="103">
        <v>7</v>
      </c>
      <c r="B244" s="103"/>
      <c r="C244" s="103"/>
      <c r="D244" s="103"/>
      <c r="E244" s="103"/>
      <c r="F244" s="103"/>
      <c r="G244" s="103"/>
      <c r="H244" s="103"/>
      <c r="I244" s="104">
        <v>22</v>
      </c>
      <c r="J244" s="117"/>
      <c r="K244" s="117"/>
      <c r="L244" s="117"/>
      <c r="M244" s="117"/>
      <c r="N244" s="117"/>
      <c r="O244" s="104"/>
      <c r="P244" s="104"/>
      <c r="Q244" s="107">
        <v>37</v>
      </c>
      <c r="R244" s="108"/>
      <c r="S244" s="107"/>
      <c r="T244" s="107"/>
      <c r="U244" s="107"/>
      <c r="V244" s="107"/>
      <c r="W244" s="107"/>
      <c r="X244" s="109"/>
    </row>
    <row r="245" spans="1:24" s="10" customFormat="1" ht="24.75" customHeight="1">
      <c r="A245" s="103">
        <v>8</v>
      </c>
      <c r="B245" s="103"/>
      <c r="C245" s="103"/>
      <c r="D245" s="103"/>
      <c r="E245" s="103"/>
      <c r="F245" s="103"/>
      <c r="G245" s="103"/>
      <c r="H245" s="103"/>
      <c r="I245" s="104">
        <v>23</v>
      </c>
      <c r="J245" s="117"/>
      <c r="K245" s="117"/>
      <c r="L245" s="117"/>
      <c r="M245" s="117"/>
      <c r="N245" s="117"/>
      <c r="O245" s="104"/>
      <c r="P245" s="104"/>
      <c r="Q245" s="107">
        <v>38</v>
      </c>
      <c r="R245" s="108"/>
      <c r="S245" s="107"/>
      <c r="T245" s="107"/>
      <c r="U245" s="107"/>
      <c r="V245" s="107"/>
      <c r="W245" s="107"/>
      <c r="X245" s="111"/>
    </row>
    <row r="246" spans="1:24" s="10" customFormat="1" ht="24.75" customHeight="1">
      <c r="A246" s="103">
        <v>9</v>
      </c>
      <c r="B246" s="103"/>
      <c r="C246" s="103"/>
      <c r="D246" s="103"/>
      <c r="E246" s="103"/>
      <c r="F246" s="103"/>
      <c r="G246" s="103"/>
      <c r="H246" s="103"/>
      <c r="I246" s="104">
        <v>24</v>
      </c>
      <c r="J246" s="117"/>
      <c r="K246" s="117"/>
      <c r="L246" s="117"/>
      <c r="M246" s="117"/>
      <c r="N246" s="117"/>
      <c r="O246" s="104"/>
      <c r="P246" s="104"/>
      <c r="Q246" s="107">
        <v>39</v>
      </c>
      <c r="R246" s="108"/>
      <c r="S246" s="107"/>
      <c r="T246" s="107"/>
      <c r="U246" s="107"/>
      <c r="V246" s="107"/>
      <c r="W246" s="107"/>
      <c r="X246" s="109"/>
    </row>
    <row r="247" spans="1:24" s="10" customFormat="1" ht="24.75" customHeight="1">
      <c r="A247" s="103">
        <v>10</v>
      </c>
      <c r="B247" s="103"/>
      <c r="C247" s="103"/>
      <c r="D247" s="103"/>
      <c r="E247" s="103"/>
      <c r="F247" s="103"/>
      <c r="G247" s="103"/>
      <c r="H247" s="103"/>
      <c r="I247" s="104">
        <v>25</v>
      </c>
      <c r="J247" s="117"/>
      <c r="K247" s="117"/>
      <c r="L247" s="117"/>
      <c r="M247" s="117"/>
      <c r="N247" s="117"/>
      <c r="O247" s="104"/>
      <c r="P247" s="118"/>
      <c r="Q247" s="107">
        <v>40</v>
      </c>
      <c r="R247" s="108"/>
      <c r="S247" s="107"/>
      <c r="T247" s="107"/>
      <c r="U247" s="107"/>
      <c r="V247" s="107"/>
      <c r="W247" s="107"/>
      <c r="X247" s="111"/>
    </row>
    <row r="248" spans="1:24" s="10" customFormat="1" ht="24.75" customHeight="1">
      <c r="A248" s="103">
        <v>11</v>
      </c>
      <c r="B248" s="103"/>
      <c r="C248" s="103"/>
      <c r="D248" s="103"/>
      <c r="E248" s="103"/>
      <c r="F248" s="103"/>
      <c r="G248" s="103"/>
      <c r="H248" s="103"/>
      <c r="I248" s="104">
        <v>26</v>
      </c>
      <c r="J248" s="117"/>
      <c r="K248" s="104"/>
      <c r="L248" s="104"/>
      <c r="M248" s="104"/>
      <c r="N248" s="104"/>
      <c r="O248" s="104"/>
      <c r="P248" s="119"/>
      <c r="Q248" s="107">
        <v>41</v>
      </c>
      <c r="R248" s="108"/>
      <c r="S248" s="107"/>
      <c r="T248" s="107"/>
      <c r="U248" s="107"/>
      <c r="V248" s="107"/>
      <c r="W248" s="107"/>
      <c r="X248" s="109"/>
    </row>
    <row r="249" spans="1:24" s="10" customFormat="1" ht="24.75" customHeight="1">
      <c r="A249" s="103">
        <v>12</v>
      </c>
      <c r="B249" s="114"/>
      <c r="C249" s="103"/>
      <c r="D249" s="103"/>
      <c r="E249" s="103"/>
      <c r="F249" s="103"/>
      <c r="G249" s="103"/>
      <c r="H249" s="103"/>
      <c r="I249" s="104">
        <v>27</v>
      </c>
      <c r="J249" s="117"/>
      <c r="K249" s="104"/>
      <c r="L249" s="104"/>
      <c r="M249" s="104"/>
      <c r="N249" s="104"/>
      <c r="O249" s="104"/>
      <c r="P249" s="118"/>
      <c r="Q249" s="107">
        <v>42</v>
      </c>
      <c r="R249" s="108"/>
      <c r="S249" s="107"/>
      <c r="T249" s="107"/>
      <c r="U249" s="107"/>
      <c r="V249" s="107"/>
      <c r="W249" s="107"/>
      <c r="X249" s="111"/>
    </row>
    <row r="250" spans="1:24" s="10" customFormat="1" ht="24.75" customHeight="1">
      <c r="A250" s="103">
        <v>13</v>
      </c>
      <c r="B250" s="114"/>
      <c r="C250" s="103"/>
      <c r="D250" s="103"/>
      <c r="E250" s="103"/>
      <c r="F250" s="103"/>
      <c r="G250" s="103"/>
      <c r="H250" s="115"/>
      <c r="I250" s="104">
        <v>28</v>
      </c>
      <c r="J250" s="117"/>
      <c r="K250" s="104"/>
      <c r="L250" s="104"/>
      <c r="M250" s="104"/>
      <c r="N250" s="104"/>
      <c r="O250" s="104"/>
      <c r="P250" s="119"/>
      <c r="Q250" s="107">
        <v>43</v>
      </c>
      <c r="R250" s="108"/>
      <c r="S250" s="107"/>
      <c r="T250" s="107"/>
      <c r="U250" s="107"/>
      <c r="V250" s="107"/>
      <c r="W250" s="107"/>
      <c r="X250" s="109"/>
    </row>
    <row r="251" spans="1:24" s="10" customFormat="1" ht="24.75" customHeight="1">
      <c r="A251" s="103">
        <v>14</v>
      </c>
      <c r="B251" s="114"/>
      <c r="C251" s="103"/>
      <c r="D251" s="103"/>
      <c r="E251" s="103"/>
      <c r="F251" s="103"/>
      <c r="G251" s="103"/>
      <c r="H251" s="116"/>
      <c r="I251" s="104">
        <v>29</v>
      </c>
      <c r="J251" s="117"/>
      <c r="K251" s="104"/>
      <c r="L251" s="104"/>
      <c r="M251" s="104"/>
      <c r="N251" s="104"/>
      <c r="O251" s="104"/>
      <c r="P251" s="118"/>
      <c r="Q251" s="107">
        <v>44</v>
      </c>
      <c r="R251" s="108"/>
      <c r="S251" s="107"/>
      <c r="T251" s="107"/>
      <c r="U251" s="107"/>
      <c r="V251" s="107"/>
      <c r="W251" s="107"/>
      <c r="X251" s="111"/>
    </row>
    <row r="252" spans="1:24" s="10" customFormat="1" ht="24.75" customHeight="1">
      <c r="A252" s="103">
        <v>15</v>
      </c>
      <c r="B252" s="114"/>
      <c r="C252" s="103"/>
      <c r="D252" s="103"/>
      <c r="E252" s="103"/>
      <c r="F252" s="103"/>
      <c r="G252" s="103"/>
      <c r="H252" s="116"/>
      <c r="I252" s="104">
        <v>30</v>
      </c>
      <c r="J252" s="117"/>
      <c r="K252" s="104"/>
      <c r="L252" s="104"/>
      <c r="M252" s="104"/>
      <c r="N252" s="104"/>
      <c r="O252" s="104"/>
      <c r="P252" s="118"/>
      <c r="Q252" s="107">
        <v>45</v>
      </c>
      <c r="R252" s="108"/>
      <c r="S252" s="107"/>
      <c r="T252" s="107"/>
      <c r="U252" s="107"/>
      <c r="V252" s="107"/>
      <c r="W252" s="107"/>
      <c r="X252" s="111"/>
    </row>
    <row r="253" spans="1:48" ht="24.75" customHeight="1">
      <c r="A253" s="551" t="s">
        <v>378</v>
      </c>
      <c r="B253" s="552"/>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1:48" ht="24.75" customHeight="1">
      <c r="A254" s="95" t="s">
        <v>149</v>
      </c>
      <c r="B254" s="95" t="s">
        <v>355</v>
      </c>
      <c r="C254" s="95" t="s">
        <v>357</v>
      </c>
      <c r="D254" s="95" t="s">
        <v>358</v>
      </c>
      <c r="E254" s="95" t="s">
        <v>379</v>
      </c>
      <c r="F254" s="95" t="s">
        <v>380</v>
      </c>
      <c r="G254" s="99"/>
      <c r="H254" s="99"/>
      <c r="I254" s="99"/>
      <c r="J254" s="99"/>
      <c r="K254" s="99"/>
      <c r="L254" s="99"/>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1:48" ht="24.75" customHeight="1">
      <c r="A255" s="9">
        <v>1</v>
      </c>
      <c r="B255" s="9" t="s">
        <v>668</v>
      </c>
      <c r="C255" s="120" t="s">
        <v>669</v>
      </c>
      <c r="D255" s="120" t="s">
        <v>364</v>
      </c>
      <c r="E255" s="120" t="s">
        <v>670</v>
      </c>
      <c r="F255" s="9" t="s">
        <v>671</v>
      </c>
      <c r="G255" s="97"/>
      <c r="H255" s="97"/>
      <c r="I255" s="97"/>
      <c r="J255" s="97"/>
      <c r="K255" s="99"/>
      <c r="L255" s="99"/>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1:48" ht="24.75" customHeight="1">
      <c r="A256" s="9">
        <v>2</v>
      </c>
      <c r="B256" s="9" t="s">
        <v>672</v>
      </c>
      <c r="C256" s="120" t="s">
        <v>673</v>
      </c>
      <c r="D256" s="120" t="s">
        <v>364</v>
      </c>
      <c r="E256" s="120" t="s">
        <v>674</v>
      </c>
      <c r="F256" s="9" t="s">
        <v>675</v>
      </c>
      <c r="G256" s="97"/>
      <c r="H256" s="97"/>
      <c r="I256" s="97"/>
      <c r="J256" s="97"/>
      <c r="K256" s="99"/>
      <c r="L256" s="99"/>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1:48" ht="24.75" customHeight="1">
      <c r="A257" s="9">
        <v>3</v>
      </c>
      <c r="B257" s="120"/>
      <c r="C257" s="120"/>
      <c r="D257" s="120"/>
      <c r="E257" s="120"/>
      <c r="F257" s="9"/>
      <c r="G257" s="97"/>
      <c r="H257" s="97"/>
      <c r="I257" s="97"/>
      <c r="J257" s="97"/>
      <c r="K257" s="99"/>
      <c r="L257" s="9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1:48" ht="24.75" customHeight="1">
      <c r="A258" s="9">
        <v>4</v>
      </c>
      <c r="B258" s="120"/>
      <c r="C258" s="120"/>
      <c r="D258" s="120"/>
      <c r="E258" s="120"/>
      <c r="F258" s="9"/>
      <c r="G258" s="97"/>
      <c r="H258" s="97"/>
      <c r="I258" s="97"/>
      <c r="J258" s="97"/>
      <c r="K258" s="99"/>
      <c r="L258" s="99"/>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1:48" ht="24.75" customHeight="1">
      <c r="A259" s="9">
        <v>5</v>
      </c>
      <c r="B259" s="120"/>
      <c r="C259" s="120"/>
      <c r="D259" s="120"/>
      <c r="E259" s="120"/>
      <c r="F259" s="9"/>
      <c r="G259" s="97"/>
      <c r="H259" s="97"/>
      <c r="I259" s="97"/>
      <c r="J259" s="97"/>
      <c r="K259" s="99"/>
      <c r="L259" s="9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1:48" ht="24.75" customHeight="1">
      <c r="A260" s="9">
        <v>6</v>
      </c>
      <c r="B260" s="9"/>
      <c r="C260" s="9"/>
      <c r="D260" s="9"/>
      <c r="E260" s="9"/>
      <c r="F260" s="9"/>
      <c r="G260" s="97"/>
      <c r="H260" s="97"/>
      <c r="I260" s="97"/>
      <c r="J260" s="97"/>
      <c r="K260" s="99"/>
      <c r="L260" s="99"/>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1:48" ht="24.75" customHeight="1">
      <c r="A261" s="537" t="s">
        <v>382</v>
      </c>
      <c r="B261" s="539"/>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1:48" ht="24.75" customHeight="1">
      <c r="A262" s="95" t="s">
        <v>383</v>
      </c>
      <c r="B262" s="95" t="s">
        <v>384</v>
      </c>
      <c r="C262" s="121" t="s">
        <v>385</v>
      </c>
      <c r="D262" s="81" t="s">
        <v>386</v>
      </c>
      <c r="E262" s="81" t="s">
        <v>387</v>
      </c>
      <c r="F262" s="95" t="s">
        <v>388</v>
      </c>
      <c r="G262" s="122" t="s">
        <v>389</v>
      </c>
      <c r="H262" s="81" t="s">
        <v>390</v>
      </c>
      <c r="I262" s="81" t="s">
        <v>391</v>
      </c>
      <c r="J262" s="81" t="s">
        <v>392</v>
      </c>
      <c r="K262" s="99"/>
      <c r="L262" s="99"/>
      <c r="M262" s="79"/>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1:48" ht="24.75" customHeight="1">
      <c r="A263" s="9">
        <v>50</v>
      </c>
      <c r="B263" s="9">
        <v>40</v>
      </c>
      <c r="C263" s="9">
        <v>100</v>
      </c>
      <c r="D263" s="9">
        <v>0</v>
      </c>
      <c r="E263" s="9">
        <v>30</v>
      </c>
      <c r="F263" s="9">
        <v>20</v>
      </c>
      <c r="G263" s="9">
        <v>1</v>
      </c>
      <c r="H263" s="9">
        <v>2</v>
      </c>
      <c r="I263" s="9">
        <v>1</v>
      </c>
      <c r="J263" s="9">
        <v>0</v>
      </c>
      <c r="K263" s="99"/>
      <c r="L263" s="99"/>
      <c r="M263" s="79"/>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1:48" ht="24.75" customHeight="1">
      <c r="A264" s="553" t="s">
        <v>393</v>
      </c>
      <c r="B264" s="554"/>
      <c r="C264" s="10"/>
      <c r="D264" s="10"/>
      <c r="E264" s="10"/>
      <c r="F264" s="10"/>
      <c r="G264" s="10"/>
      <c r="H264" s="10"/>
      <c r="I264" s="10"/>
      <c r="J264" s="10"/>
      <c r="K264" s="10"/>
      <c r="L264" s="10"/>
      <c r="M264" s="79"/>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1:48" ht="24.75" customHeight="1" thickBot="1">
      <c r="A265" s="127" t="s">
        <v>394</v>
      </c>
      <c r="B265" s="128" t="s">
        <v>395</v>
      </c>
      <c r="C265" s="128" t="s">
        <v>396</v>
      </c>
      <c r="D265" s="128" t="s">
        <v>397</v>
      </c>
      <c r="E265" s="128" t="s">
        <v>398</v>
      </c>
      <c r="F265" s="129" t="s">
        <v>399</v>
      </c>
      <c r="G265" s="129" t="s">
        <v>400</v>
      </c>
      <c r="H265" s="129" t="s">
        <v>401</v>
      </c>
      <c r="I265" s="81" t="s">
        <v>402</v>
      </c>
      <c r="J265" s="81" t="s">
        <v>403</v>
      </c>
      <c r="K265" s="130" t="s">
        <v>404</v>
      </c>
      <c r="L265" s="81" t="s">
        <v>405</v>
      </c>
      <c r="M265" s="131" t="s">
        <v>406</v>
      </c>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1:48" ht="24.75" customHeight="1" thickBot="1">
      <c r="A266" s="166">
        <v>4</v>
      </c>
      <c r="B266" s="123">
        <v>1</v>
      </c>
      <c r="C266" s="123">
        <v>1</v>
      </c>
      <c r="D266" s="123">
        <v>1</v>
      </c>
      <c r="E266" s="123">
        <v>2</v>
      </c>
      <c r="F266" s="123">
        <v>1</v>
      </c>
      <c r="G266" s="123">
        <v>0</v>
      </c>
      <c r="H266" s="123">
        <v>0</v>
      </c>
      <c r="I266" s="123">
        <v>150</v>
      </c>
      <c r="J266" s="123">
        <v>15</v>
      </c>
      <c r="K266" s="124">
        <v>0</v>
      </c>
      <c r="L266" s="9">
        <v>1</v>
      </c>
      <c r="M266" s="84">
        <v>1</v>
      </c>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1:48" ht="24.75" customHeight="1">
      <c r="A267" s="537" t="s">
        <v>407</v>
      </c>
      <c r="B267" s="539"/>
      <c r="C267" s="10"/>
      <c r="D267" s="10"/>
      <c r="E267" s="10"/>
      <c r="F267" s="10"/>
      <c r="G267" s="10"/>
      <c r="H267" s="10"/>
      <c r="I267" s="10"/>
      <c r="J267" s="10"/>
      <c r="K267" s="10"/>
      <c r="L267" s="10"/>
      <c r="M267" s="79"/>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1:48" ht="24.75" customHeight="1">
      <c r="A268" s="571" t="s">
        <v>408</v>
      </c>
      <c r="B268" s="571" t="s">
        <v>409</v>
      </c>
      <c r="C268" s="572" t="s">
        <v>410</v>
      </c>
      <c r="D268" s="571" t="s">
        <v>411</v>
      </c>
      <c r="E268" s="10"/>
      <c r="F268" s="10"/>
      <c r="G268" s="99"/>
      <c r="H268" s="99"/>
      <c r="I268" s="99"/>
      <c r="J268" s="99"/>
      <c r="K268" s="99"/>
      <c r="L268" s="99"/>
      <c r="M268" s="79"/>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row>
    <row r="269" spans="1:48" ht="24.75" customHeight="1">
      <c r="A269" s="571"/>
      <c r="B269" s="571"/>
      <c r="C269" s="573"/>
      <c r="D269" s="571"/>
      <c r="E269" s="10"/>
      <c r="F269" s="10"/>
      <c r="G269" s="99"/>
      <c r="H269" s="99"/>
      <c r="I269" s="99"/>
      <c r="J269" s="99"/>
      <c r="K269" s="99"/>
      <c r="L269" s="99"/>
      <c r="M269" s="79"/>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row>
    <row r="270" spans="1:48" ht="24.75" customHeight="1">
      <c r="A270" s="9" t="s">
        <v>645</v>
      </c>
      <c r="B270" s="9">
        <v>1373</v>
      </c>
      <c r="C270" s="9" t="s">
        <v>564</v>
      </c>
      <c r="D270" s="9" t="s">
        <v>567</v>
      </c>
      <c r="E270" s="10"/>
      <c r="F270" s="10"/>
      <c r="G270" s="97"/>
      <c r="H270" s="97"/>
      <c r="I270" s="97"/>
      <c r="J270" s="97"/>
      <c r="K270" s="97"/>
      <c r="L270" s="132"/>
      <c r="M270" s="79"/>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row>
    <row r="271" spans="1:48" ht="24.75" customHeight="1">
      <c r="A271" s="41"/>
      <c r="B271" s="41"/>
      <c r="C271" s="38"/>
      <c r="D271" s="38"/>
      <c r="E271" s="10"/>
      <c r="F271" s="10"/>
      <c r="G271" s="75"/>
      <c r="H271" s="75"/>
      <c r="I271" s="75"/>
      <c r="J271" s="75"/>
      <c r="K271" s="75"/>
      <c r="L271" s="30"/>
      <c r="M271" s="79"/>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row>
    <row r="272" spans="1:48" ht="24.75" customHeight="1">
      <c r="A272" s="133"/>
      <c r="B272" s="133"/>
      <c r="C272" s="134"/>
      <c r="D272" s="134"/>
      <c r="E272" s="10"/>
      <c r="F272" s="10"/>
      <c r="G272" s="75"/>
      <c r="H272" s="75"/>
      <c r="I272" s="75"/>
      <c r="J272" s="75"/>
      <c r="K272" s="75"/>
      <c r="L272" s="30"/>
      <c r="M272" s="79"/>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row>
    <row r="273" spans="1:48" ht="24.75" customHeight="1">
      <c r="A273" s="133"/>
      <c r="B273" s="133"/>
      <c r="C273" s="134"/>
      <c r="D273" s="134"/>
      <c r="E273" s="10"/>
      <c r="F273" s="10"/>
      <c r="G273" s="75"/>
      <c r="H273" s="75"/>
      <c r="I273" s="75"/>
      <c r="J273" s="75"/>
      <c r="K273" s="75"/>
      <c r="L273" s="30"/>
      <c r="M273" s="79"/>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row>
    <row r="274" spans="1:48" ht="24.75" customHeight="1">
      <c r="A274" s="41"/>
      <c r="B274" s="41"/>
      <c r="C274" s="38"/>
      <c r="D274" s="38"/>
      <c r="E274" s="10"/>
      <c r="F274" s="10"/>
      <c r="G274" s="75"/>
      <c r="H274" s="75"/>
      <c r="I274" s="75"/>
      <c r="J274" s="75"/>
      <c r="K274" s="75"/>
      <c r="L274" s="30"/>
      <c r="M274" s="79"/>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row>
    <row r="275" spans="1:48" ht="24.75" customHeight="1">
      <c r="A275" s="75"/>
      <c r="B275" s="75"/>
      <c r="C275" s="75"/>
      <c r="D275" s="75"/>
      <c r="E275" s="75"/>
      <c r="F275" s="75"/>
      <c r="G275" s="75"/>
      <c r="H275" s="75"/>
      <c r="I275" s="75"/>
      <c r="J275" s="75"/>
      <c r="K275" s="75"/>
      <c r="L275" s="30"/>
      <c r="M275" s="79"/>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row>
    <row r="276" spans="1:48" ht="24.75" customHeight="1">
      <c r="A276" s="68"/>
      <c r="B276" s="68"/>
      <c r="C276" s="68"/>
      <c r="D276" s="68"/>
      <c r="E276" s="68"/>
      <c r="F276" s="68"/>
      <c r="G276" s="68"/>
      <c r="H276" s="68"/>
      <c r="I276" s="68"/>
      <c r="J276" s="68"/>
      <c r="K276" s="68"/>
      <c r="L276" s="68"/>
      <c r="M276" s="135"/>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row>
    <row r="277" spans="1:48" ht="24.75" customHeight="1">
      <c r="A277" s="569" t="s">
        <v>412</v>
      </c>
      <c r="B277" s="569"/>
      <c r="C277" s="569"/>
      <c r="D277" s="10"/>
      <c r="E277" s="10"/>
      <c r="F277" s="10"/>
      <c r="G277" s="10"/>
      <c r="H277" s="10"/>
      <c r="I277" s="10"/>
      <c r="J277" s="10"/>
      <c r="K277" s="10"/>
      <c r="L277" s="10"/>
      <c r="M277" s="2"/>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row>
    <row r="278" spans="1:48" ht="24.75" customHeight="1">
      <c r="A278" s="136" t="s">
        <v>149</v>
      </c>
      <c r="B278" s="136" t="s">
        <v>413</v>
      </c>
      <c r="C278" s="136" t="s">
        <v>96</v>
      </c>
      <c r="D278" s="136" t="s">
        <v>414</v>
      </c>
      <c r="E278" s="136" t="s">
        <v>415</v>
      </c>
      <c r="F278" s="136" t="s">
        <v>416</v>
      </c>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row>
    <row r="279" spans="1:48" ht="24.75" customHeight="1">
      <c r="A279" s="136">
        <v>1</v>
      </c>
      <c r="B279" s="137" t="s">
        <v>417</v>
      </c>
      <c r="C279" s="27">
        <v>5</v>
      </c>
      <c r="D279" s="27" t="s">
        <v>647</v>
      </c>
      <c r="E279" s="27" t="s">
        <v>646</v>
      </c>
      <c r="F279" s="27" t="s">
        <v>637</v>
      </c>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row>
    <row r="280" spans="1:48" ht="24.75" customHeight="1">
      <c r="A280" s="136">
        <v>2</v>
      </c>
      <c r="B280" s="137" t="s">
        <v>418</v>
      </c>
      <c r="C280" s="27">
        <v>5</v>
      </c>
      <c r="D280" s="27" t="s">
        <v>647</v>
      </c>
      <c r="E280" s="27" t="s">
        <v>646</v>
      </c>
      <c r="F280" s="27" t="s">
        <v>639</v>
      </c>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row>
    <row r="281" spans="1:48" ht="24.75" customHeight="1">
      <c r="A281" s="136">
        <v>3</v>
      </c>
      <c r="B281" s="137" t="s">
        <v>419</v>
      </c>
      <c r="C281" s="27">
        <v>4</v>
      </c>
      <c r="D281" s="27" t="s">
        <v>647</v>
      </c>
      <c r="E281" s="27" t="s">
        <v>646</v>
      </c>
      <c r="F281" s="27" t="s">
        <v>648</v>
      </c>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row>
    <row r="282" spans="1:48" ht="24.75" customHeight="1">
      <c r="A282" s="136">
        <v>4</v>
      </c>
      <c r="B282" s="137" t="s">
        <v>420</v>
      </c>
      <c r="C282" s="27">
        <v>30</v>
      </c>
      <c r="D282" s="27" t="s">
        <v>647</v>
      </c>
      <c r="E282" s="27" t="s">
        <v>646</v>
      </c>
      <c r="F282" s="27" t="s">
        <v>648</v>
      </c>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row>
    <row r="283" spans="1:48" ht="24.75" customHeight="1">
      <c r="A283" s="136">
        <v>5</v>
      </c>
      <c r="B283" s="137" t="s">
        <v>421</v>
      </c>
      <c r="C283" s="27">
        <v>4</v>
      </c>
      <c r="D283" s="27" t="s">
        <v>647</v>
      </c>
      <c r="E283" s="27" t="s">
        <v>646</v>
      </c>
      <c r="F283" s="27" t="s">
        <v>648</v>
      </c>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row>
    <row r="284" spans="1:48" ht="24.75" customHeight="1">
      <c r="A284" s="136">
        <v>6</v>
      </c>
      <c r="B284" s="137" t="s">
        <v>422</v>
      </c>
      <c r="C284" s="27">
        <v>6</v>
      </c>
      <c r="D284" s="27" t="s">
        <v>647</v>
      </c>
      <c r="E284" s="27" t="s">
        <v>646</v>
      </c>
      <c r="F284" s="27" t="s">
        <v>648</v>
      </c>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row>
    <row r="285" spans="1:48" ht="24.75" customHeight="1">
      <c r="A285" s="136">
        <v>7</v>
      </c>
      <c r="B285" s="137" t="s">
        <v>423</v>
      </c>
      <c r="C285" s="27">
        <v>3</v>
      </c>
      <c r="D285" s="27" t="s">
        <v>647</v>
      </c>
      <c r="E285" s="27" t="s">
        <v>646</v>
      </c>
      <c r="F285" s="27" t="s">
        <v>648</v>
      </c>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row>
    <row r="286" spans="1:48" ht="24.75" customHeight="1">
      <c r="A286" s="136">
        <v>8</v>
      </c>
      <c r="B286" s="137" t="s">
        <v>424</v>
      </c>
      <c r="C286" s="27">
        <v>2</v>
      </c>
      <c r="D286" s="27" t="s">
        <v>649</v>
      </c>
      <c r="E286" s="27" t="s">
        <v>650</v>
      </c>
      <c r="F286" s="27" t="s">
        <v>648</v>
      </c>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1:48" ht="24.75" customHeight="1">
      <c r="A287" s="136">
        <v>9</v>
      </c>
      <c r="B287" s="137" t="s">
        <v>425</v>
      </c>
      <c r="C287" s="27">
        <v>2</v>
      </c>
      <c r="D287" s="27" t="s">
        <v>647</v>
      </c>
      <c r="E287" s="27" t="s">
        <v>646</v>
      </c>
      <c r="F287" s="27" t="s">
        <v>648</v>
      </c>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row>
    <row r="288" spans="1:48" ht="24.75" customHeight="1">
      <c r="A288" s="136">
        <v>10</v>
      </c>
      <c r="B288" s="137" t="s">
        <v>426</v>
      </c>
      <c r="C288" s="27">
        <v>2</v>
      </c>
      <c r="D288" s="27" t="s">
        <v>647</v>
      </c>
      <c r="E288" s="27" t="s">
        <v>646</v>
      </c>
      <c r="F288" s="27" t="s">
        <v>648</v>
      </c>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row>
    <row r="289" spans="1:48" ht="24.75" customHeight="1">
      <c r="A289" s="136">
        <v>11</v>
      </c>
      <c r="B289" s="137" t="s">
        <v>427</v>
      </c>
      <c r="C289" s="27">
        <v>3</v>
      </c>
      <c r="D289" s="27" t="s">
        <v>647</v>
      </c>
      <c r="E289" s="27" t="s">
        <v>646</v>
      </c>
      <c r="F289" s="27" t="s">
        <v>637</v>
      </c>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row>
    <row r="290" spans="1:48" ht="24.75" customHeight="1">
      <c r="A290" s="136">
        <v>12</v>
      </c>
      <c r="B290" s="137" t="s">
        <v>428</v>
      </c>
      <c r="C290" s="27">
        <v>3</v>
      </c>
      <c r="D290" s="27" t="s">
        <v>647</v>
      </c>
      <c r="E290" s="27" t="s">
        <v>646</v>
      </c>
      <c r="F290" s="27" t="s">
        <v>639</v>
      </c>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row>
    <row r="291" spans="1:48" ht="24.75" customHeight="1">
      <c r="A291" s="136">
        <v>13</v>
      </c>
      <c r="B291" s="137" t="s">
        <v>429</v>
      </c>
      <c r="C291" s="27">
        <v>4</v>
      </c>
      <c r="D291" s="27" t="s">
        <v>647</v>
      </c>
      <c r="E291" s="27" t="s">
        <v>646</v>
      </c>
      <c r="F291" s="27" t="s">
        <v>639</v>
      </c>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row>
    <row r="292" spans="1:48" ht="24.75" customHeight="1">
      <c r="A292" s="136">
        <v>14</v>
      </c>
      <c r="B292" s="137" t="s">
        <v>430</v>
      </c>
      <c r="C292" s="27">
        <v>2</v>
      </c>
      <c r="D292" s="27" t="s">
        <v>647</v>
      </c>
      <c r="E292" s="27" t="s">
        <v>646</v>
      </c>
      <c r="F292" s="27" t="s">
        <v>648</v>
      </c>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row>
    <row r="293" spans="1:48" ht="24.75" customHeight="1">
      <c r="A293" s="136">
        <v>15</v>
      </c>
      <c r="B293" s="137" t="s">
        <v>431</v>
      </c>
      <c r="C293" s="27">
        <v>1</v>
      </c>
      <c r="D293" s="27" t="s">
        <v>647</v>
      </c>
      <c r="E293" s="27" t="s">
        <v>646</v>
      </c>
      <c r="F293" s="27" t="s">
        <v>648</v>
      </c>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row>
    <row r="294" spans="1:48" ht="24.75" customHeight="1">
      <c r="A294" s="136">
        <v>16</v>
      </c>
      <c r="B294" s="137" t="s">
        <v>432</v>
      </c>
      <c r="C294" s="27">
        <v>1</v>
      </c>
      <c r="D294" s="27" t="s">
        <v>647</v>
      </c>
      <c r="E294" s="27" t="s">
        <v>646</v>
      </c>
      <c r="F294" s="27" t="s">
        <v>648</v>
      </c>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row>
    <row r="295" spans="1:48" ht="24.75" customHeight="1">
      <c r="A295" s="136">
        <v>17</v>
      </c>
      <c r="B295" s="137" t="s">
        <v>433</v>
      </c>
      <c r="C295" s="27">
        <v>2</v>
      </c>
      <c r="D295" s="27" t="s">
        <v>647</v>
      </c>
      <c r="E295" s="27" t="s">
        <v>646</v>
      </c>
      <c r="F295" s="27" t="s">
        <v>639</v>
      </c>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row>
    <row r="296" spans="1:48" ht="24.75" customHeight="1">
      <c r="A296" s="136">
        <v>18</v>
      </c>
      <c r="B296" s="137" t="s">
        <v>434</v>
      </c>
      <c r="C296" s="27">
        <v>1</v>
      </c>
      <c r="D296" s="27" t="s">
        <v>647</v>
      </c>
      <c r="E296" s="27" t="s">
        <v>646</v>
      </c>
      <c r="F296" s="27" t="s">
        <v>639</v>
      </c>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row>
    <row r="297" spans="1:48" ht="24.75" customHeight="1">
      <c r="A297" s="136">
        <v>19</v>
      </c>
      <c r="B297" s="137" t="s">
        <v>435</v>
      </c>
      <c r="C297" s="27">
        <v>1</v>
      </c>
      <c r="D297" s="27" t="s">
        <v>647</v>
      </c>
      <c r="E297" s="27" t="s">
        <v>651</v>
      </c>
      <c r="F297" s="27" t="s">
        <v>648</v>
      </c>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row>
    <row r="298" spans="1:48" ht="24.75" customHeight="1">
      <c r="A298" s="136">
        <v>20</v>
      </c>
      <c r="B298" s="137" t="s">
        <v>436</v>
      </c>
      <c r="C298" s="27">
        <v>1</v>
      </c>
      <c r="D298" s="27" t="s">
        <v>647</v>
      </c>
      <c r="E298" s="27" t="s">
        <v>646</v>
      </c>
      <c r="F298" s="27" t="s">
        <v>648</v>
      </c>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row>
    <row r="299" spans="1:48" ht="24.75" customHeight="1">
      <c r="A299" s="136">
        <v>21</v>
      </c>
      <c r="B299" s="137" t="s">
        <v>437</v>
      </c>
      <c r="C299" s="27">
        <v>12</v>
      </c>
      <c r="D299" s="27" t="s">
        <v>647</v>
      </c>
      <c r="E299" s="27" t="s">
        <v>646</v>
      </c>
      <c r="F299" s="27" t="s">
        <v>648</v>
      </c>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row>
    <row r="300" spans="1:48" ht="24.75" customHeight="1">
      <c r="A300" s="138">
        <v>22</v>
      </c>
      <c r="B300" s="139" t="s">
        <v>438</v>
      </c>
      <c r="C300" s="140">
        <v>0</v>
      </c>
      <c r="D300" s="140">
        <v>0</v>
      </c>
      <c r="E300" s="27">
        <v>0</v>
      </c>
      <c r="F300" s="140" t="s">
        <v>648</v>
      </c>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row>
    <row r="301" spans="1:48" ht="24.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row>
    <row r="302" spans="1:48" ht="24.75" customHeight="1">
      <c r="A302" s="567" t="s">
        <v>439</v>
      </c>
      <c r="B302" s="567"/>
      <c r="C302" s="567"/>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row>
    <row r="303" spans="1:48" ht="24.75" customHeight="1">
      <c r="A303" s="568" t="s">
        <v>440</v>
      </c>
      <c r="B303" s="568"/>
      <c r="C303" s="568"/>
      <c r="D303" s="568"/>
      <c r="E303" s="568"/>
      <c r="F303" s="568"/>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row>
    <row r="304" spans="1:48" ht="24.75" customHeight="1">
      <c r="A304" s="141" t="s">
        <v>149</v>
      </c>
      <c r="B304" s="142" t="s">
        <v>441</v>
      </c>
      <c r="C304" s="142" t="s">
        <v>416</v>
      </c>
      <c r="D304" s="142" t="s">
        <v>149</v>
      </c>
      <c r="E304" s="142" t="s">
        <v>441</v>
      </c>
      <c r="F304" s="142" t="s">
        <v>416</v>
      </c>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row>
    <row r="305" spans="1:48" ht="24.75" customHeight="1">
      <c r="A305" s="141">
        <v>1</v>
      </c>
      <c r="B305" s="137" t="s">
        <v>442</v>
      </c>
      <c r="C305" s="146" t="s">
        <v>443</v>
      </c>
      <c r="D305" s="141">
        <v>9</v>
      </c>
      <c r="E305" s="137" t="s">
        <v>429</v>
      </c>
      <c r="F305" s="146" t="s">
        <v>569</v>
      </c>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row>
    <row r="306" spans="1:48" ht="24.75" customHeight="1">
      <c r="A306" s="141">
        <v>2</v>
      </c>
      <c r="B306" s="137" t="s">
        <v>444</v>
      </c>
      <c r="C306" s="146" t="s">
        <v>445</v>
      </c>
      <c r="D306" s="141">
        <v>10</v>
      </c>
      <c r="E306" s="137" t="s">
        <v>446</v>
      </c>
      <c r="F306" s="146" t="s">
        <v>569</v>
      </c>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row>
    <row r="307" spans="1:48" ht="24.75" customHeight="1">
      <c r="A307" s="141">
        <v>3</v>
      </c>
      <c r="B307" s="137" t="s">
        <v>447</v>
      </c>
      <c r="C307" s="146" t="s">
        <v>443</v>
      </c>
      <c r="D307" s="141">
        <v>11</v>
      </c>
      <c r="E307" s="137" t="s">
        <v>448</v>
      </c>
      <c r="F307" s="146" t="s">
        <v>443</v>
      </c>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row>
    <row r="308" spans="1:48" ht="24.75" customHeight="1">
      <c r="A308" s="141">
        <v>4</v>
      </c>
      <c r="B308" s="137" t="s">
        <v>449</v>
      </c>
      <c r="C308" s="146" t="s">
        <v>443</v>
      </c>
      <c r="D308" s="141">
        <v>12</v>
      </c>
      <c r="E308" s="137" t="s">
        <v>450</v>
      </c>
      <c r="F308" s="146" t="s">
        <v>569</v>
      </c>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row>
    <row r="309" spans="1:48" ht="24.75" customHeight="1">
      <c r="A309" s="141">
        <v>5</v>
      </c>
      <c r="B309" s="137" t="s">
        <v>452</v>
      </c>
      <c r="C309" s="146" t="s">
        <v>569</v>
      </c>
      <c r="D309" s="141">
        <v>13</v>
      </c>
      <c r="E309" s="137" t="s">
        <v>453</v>
      </c>
      <c r="F309" s="146" t="s">
        <v>569</v>
      </c>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row>
    <row r="310" spans="1:48" ht="24.75" customHeight="1">
      <c r="A310" s="141">
        <v>6</v>
      </c>
      <c r="B310" s="137" t="s">
        <v>455</v>
      </c>
      <c r="C310" s="146" t="s">
        <v>569</v>
      </c>
      <c r="D310" s="141">
        <v>14</v>
      </c>
      <c r="E310" s="137" t="s">
        <v>456</v>
      </c>
      <c r="F310" s="146" t="s">
        <v>569</v>
      </c>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row>
    <row r="311" spans="1:48" ht="24.75" customHeight="1">
      <c r="A311" s="141">
        <v>7</v>
      </c>
      <c r="B311" s="137" t="s">
        <v>458</v>
      </c>
      <c r="C311" s="146" t="s">
        <v>569</v>
      </c>
      <c r="D311" s="141">
        <v>15</v>
      </c>
      <c r="E311" s="137" t="s">
        <v>460</v>
      </c>
      <c r="F311" s="146" t="s">
        <v>569</v>
      </c>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row>
    <row r="312" spans="1:48" ht="24.75" customHeight="1">
      <c r="A312" s="141">
        <v>8</v>
      </c>
      <c r="B312" s="137" t="s">
        <v>428</v>
      </c>
      <c r="C312" s="146" t="s">
        <v>443</v>
      </c>
      <c r="D312" s="141">
        <v>16</v>
      </c>
      <c r="E312" s="145"/>
      <c r="F312" s="146"/>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row>
    <row r="313" spans="1:48" ht="24.75" customHeight="1">
      <c r="A313" s="568" t="s">
        <v>461</v>
      </c>
      <c r="B313" s="568"/>
      <c r="C313" s="568"/>
      <c r="D313" s="568"/>
      <c r="E313" s="568"/>
      <c r="F313" s="568"/>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row>
    <row r="314" spans="1:48" ht="24.75" customHeight="1">
      <c r="A314" s="147" t="s">
        <v>149</v>
      </c>
      <c r="B314" s="147" t="s">
        <v>441</v>
      </c>
      <c r="C314" s="147" t="s">
        <v>416</v>
      </c>
      <c r="D314" s="147" t="s">
        <v>149</v>
      </c>
      <c r="E314" s="147" t="s">
        <v>441</v>
      </c>
      <c r="F314" s="147" t="s">
        <v>416</v>
      </c>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row>
    <row r="315" spans="1:48" ht="24.75" customHeight="1">
      <c r="A315" s="142">
        <v>1</v>
      </c>
      <c r="B315" s="137" t="s">
        <v>462</v>
      </c>
      <c r="C315" s="146" t="s">
        <v>443</v>
      </c>
      <c r="D315" s="142">
        <v>11</v>
      </c>
      <c r="E315" s="137" t="s">
        <v>463</v>
      </c>
      <c r="F315" s="146" t="s">
        <v>445</v>
      </c>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row>
    <row r="316" spans="1:48" ht="24.75" customHeight="1">
      <c r="A316" s="142">
        <v>2</v>
      </c>
      <c r="B316" s="137" t="s">
        <v>464</v>
      </c>
      <c r="C316" s="146" t="s">
        <v>445</v>
      </c>
      <c r="D316" s="142">
        <v>12</v>
      </c>
      <c r="E316" s="137" t="s">
        <v>465</v>
      </c>
      <c r="F316" s="146" t="s">
        <v>443</v>
      </c>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row>
    <row r="317" spans="1:48" ht="24.75" customHeight="1">
      <c r="A317" s="142">
        <v>3</v>
      </c>
      <c r="B317" s="137" t="s">
        <v>466</v>
      </c>
      <c r="C317" s="146" t="s">
        <v>443</v>
      </c>
      <c r="D317" s="142">
        <v>13</v>
      </c>
      <c r="E317" s="137" t="s">
        <v>467</v>
      </c>
      <c r="F317" s="146" t="s">
        <v>569</v>
      </c>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row>
    <row r="318" spans="1:48" ht="24.75" customHeight="1">
      <c r="A318" s="142">
        <v>4</v>
      </c>
      <c r="B318" s="137" t="s">
        <v>468</v>
      </c>
      <c r="C318" s="146" t="s">
        <v>443</v>
      </c>
      <c r="D318" s="142">
        <v>14</v>
      </c>
      <c r="E318" s="137" t="s">
        <v>469</v>
      </c>
      <c r="F318" s="146" t="s">
        <v>445</v>
      </c>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row>
    <row r="319" spans="1:48" ht="24.75" customHeight="1">
      <c r="A319" s="142">
        <v>5</v>
      </c>
      <c r="B319" s="137" t="s">
        <v>470</v>
      </c>
      <c r="C319" s="146" t="s">
        <v>443</v>
      </c>
      <c r="D319" s="142">
        <v>15</v>
      </c>
      <c r="E319" s="137" t="s">
        <v>471</v>
      </c>
      <c r="F319" s="146" t="s">
        <v>443</v>
      </c>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row>
    <row r="320" spans="1:48" ht="24.75" customHeight="1">
      <c r="A320" s="142">
        <v>6</v>
      </c>
      <c r="B320" s="137" t="s">
        <v>472</v>
      </c>
      <c r="C320" s="146" t="s">
        <v>443</v>
      </c>
      <c r="D320" s="142">
        <v>16</v>
      </c>
      <c r="E320" s="137" t="s">
        <v>473</v>
      </c>
      <c r="F320" s="146" t="s">
        <v>443</v>
      </c>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row>
    <row r="321" spans="1:48" ht="24.75" customHeight="1">
      <c r="A321" s="142">
        <v>7</v>
      </c>
      <c r="B321" s="137" t="s">
        <v>474</v>
      </c>
      <c r="C321" s="146" t="s">
        <v>569</v>
      </c>
      <c r="D321" s="142">
        <v>17</v>
      </c>
      <c r="E321" s="137" t="s">
        <v>475</v>
      </c>
      <c r="F321" s="146" t="s">
        <v>569</v>
      </c>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row>
    <row r="322" spans="1:48" ht="24.75" customHeight="1">
      <c r="A322" s="142">
        <v>8</v>
      </c>
      <c r="B322" s="137" t="s">
        <v>476</v>
      </c>
      <c r="C322" s="146" t="s">
        <v>569</v>
      </c>
      <c r="D322" s="142">
        <v>18</v>
      </c>
      <c r="E322" s="137" t="s">
        <v>477</v>
      </c>
      <c r="F322" s="146" t="s">
        <v>443</v>
      </c>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row>
    <row r="323" spans="1:48" ht="24.75" customHeight="1">
      <c r="A323" s="142">
        <v>9</v>
      </c>
      <c r="B323" s="137" t="s">
        <v>478</v>
      </c>
      <c r="C323" s="146" t="s">
        <v>443</v>
      </c>
      <c r="D323" s="142">
        <v>19</v>
      </c>
      <c r="E323" s="137" t="s">
        <v>479</v>
      </c>
      <c r="F323" s="146" t="s">
        <v>443</v>
      </c>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row>
    <row r="324" spans="1:48" ht="24.75" customHeight="1">
      <c r="A324" s="148">
        <v>10</v>
      </c>
      <c r="B324" s="139" t="s">
        <v>480</v>
      </c>
      <c r="C324" s="149" t="s">
        <v>443</v>
      </c>
      <c r="D324" s="148">
        <v>20</v>
      </c>
      <c r="E324" s="139" t="s">
        <v>481</v>
      </c>
      <c r="F324" s="149"/>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row>
    <row r="325" spans="1:48" ht="24.75" customHeight="1">
      <c r="A325" s="150"/>
      <c r="B325" s="150"/>
      <c r="C325" s="150"/>
      <c r="D325" s="150"/>
      <c r="E325" s="150"/>
      <c r="F325" s="150"/>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row>
    <row r="326" spans="1:48" ht="24.75" customHeight="1">
      <c r="A326" s="569" t="s">
        <v>482</v>
      </c>
      <c r="B326" s="569"/>
      <c r="C326" s="569"/>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row>
    <row r="327" spans="1:48" ht="24.75" customHeight="1">
      <c r="A327" s="570" t="s">
        <v>483</v>
      </c>
      <c r="B327" s="570"/>
      <c r="C327" s="57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row>
    <row r="328" spans="1:48" ht="24.75" customHeight="1">
      <c r="A328" s="151" t="s">
        <v>149</v>
      </c>
      <c r="B328" s="151" t="s">
        <v>484</v>
      </c>
      <c r="C328" s="151" t="s">
        <v>416</v>
      </c>
      <c r="D328" s="151" t="s">
        <v>227</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row>
    <row r="329" spans="1:48" ht="24.75" customHeight="1">
      <c r="A329" s="152">
        <v>1</v>
      </c>
      <c r="B329" s="153" t="s">
        <v>485</v>
      </c>
      <c r="C329" s="38" t="s">
        <v>443</v>
      </c>
      <c r="D329" s="38" t="s">
        <v>653</v>
      </c>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row>
    <row r="330" spans="1:48" ht="24.75" customHeight="1">
      <c r="A330" s="152">
        <v>2</v>
      </c>
      <c r="B330" s="153" t="s">
        <v>487</v>
      </c>
      <c r="C330" s="38" t="s">
        <v>443</v>
      </c>
      <c r="D330" s="38" t="s">
        <v>637</v>
      </c>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row>
    <row r="331" spans="1:48" ht="24.75" customHeight="1">
      <c r="A331" s="152">
        <v>3</v>
      </c>
      <c r="B331" s="153" t="s">
        <v>488</v>
      </c>
      <c r="C331" s="38" t="s">
        <v>443</v>
      </c>
      <c r="D331" s="38" t="s">
        <v>637</v>
      </c>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row>
    <row r="332" spans="1:48" ht="24.75" customHeight="1">
      <c r="A332" s="152">
        <v>4</v>
      </c>
      <c r="B332" s="153" t="s">
        <v>490</v>
      </c>
      <c r="C332" s="38" t="s">
        <v>443</v>
      </c>
      <c r="D332" s="38" t="s">
        <v>637</v>
      </c>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row>
    <row r="333" spans="1:48" ht="24.75" customHeight="1">
      <c r="A333" s="152">
        <v>5</v>
      </c>
      <c r="B333" s="153" t="s">
        <v>491</v>
      </c>
      <c r="C333" s="38" t="s">
        <v>443</v>
      </c>
      <c r="D333" s="38" t="s">
        <v>654</v>
      </c>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row>
    <row r="334" spans="1:48" ht="24.75" customHeight="1">
      <c r="A334" s="152">
        <v>6</v>
      </c>
      <c r="B334" s="153" t="s">
        <v>492</v>
      </c>
      <c r="C334" s="38" t="s">
        <v>443</v>
      </c>
      <c r="D334" s="38" t="s">
        <v>655</v>
      </c>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row>
    <row r="335" spans="1:48" ht="24.75" customHeight="1">
      <c r="A335" s="152">
        <v>7</v>
      </c>
      <c r="B335" s="153" t="s">
        <v>493</v>
      </c>
      <c r="C335" s="38" t="s">
        <v>569</v>
      </c>
      <c r="D335" s="38" t="s">
        <v>451</v>
      </c>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row>
    <row r="336" spans="1:48" ht="24.75" customHeight="1">
      <c r="A336" s="152">
        <v>8</v>
      </c>
      <c r="B336" s="153" t="s">
        <v>494</v>
      </c>
      <c r="C336" s="38" t="s">
        <v>569</v>
      </c>
      <c r="D336" s="38" t="s">
        <v>451</v>
      </c>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row>
    <row r="337" spans="1:48" ht="24.75" customHeight="1">
      <c r="A337" s="152">
        <v>9</v>
      </c>
      <c r="B337" s="153" t="s">
        <v>496</v>
      </c>
      <c r="C337" s="38" t="s">
        <v>569</v>
      </c>
      <c r="D337" s="38" t="s">
        <v>656</v>
      </c>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row>
    <row r="338" spans="1:48" ht="24.75" customHeight="1">
      <c r="A338" s="152">
        <v>10</v>
      </c>
      <c r="B338" s="153" t="s">
        <v>497</v>
      </c>
      <c r="C338" s="38" t="s">
        <v>569</v>
      </c>
      <c r="D338" s="38"/>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row>
    <row r="339" spans="1:48" ht="24.75" customHeight="1">
      <c r="A339" s="152">
        <v>11</v>
      </c>
      <c r="B339" s="153" t="s">
        <v>498</v>
      </c>
      <c r="C339" s="38" t="s">
        <v>443</v>
      </c>
      <c r="D339" s="38" t="s">
        <v>637</v>
      </c>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row>
    <row r="340" spans="1:48" ht="24.75" customHeight="1">
      <c r="A340" s="152">
        <v>12</v>
      </c>
      <c r="B340" s="153" t="s">
        <v>500</v>
      </c>
      <c r="C340" s="38" t="s">
        <v>443</v>
      </c>
      <c r="D340" s="38" t="s">
        <v>657</v>
      </c>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row>
    <row r="341" spans="1:48" ht="24.75" customHeight="1">
      <c r="A341" s="152">
        <v>13</v>
      </c>
      <c r="B341" s="153" t="s">
        <v>501</v>
      </c>
      <c r="C341" s="38" t="s">
        <v>443</v>
      </c>
      <c r="D341" s="38" t="s">
        <v>658</v>
      </c>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row>
    <row r="342" spans="1:48" ht="24.75" customHeight="1">
      <c r="A342" s="152">
        <v>14</v>
      </c>
      <c r="B342" s="153" t="s">
        <v>502</v>
      </c>
      <c r="C342" s="38" t="s">
        <v>569</v>
      </c>
      <c r="D342" s="38"/>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row>
    <row r="343" spans="1:48" ht="24.75" customHeight="1">
      <c r="A343" s="152">
        <v>15</v>
      </c>
      <c r="B343" s="153" t="s">
        <v>503</v>
      </c>
      <c r="C343" s="38" t="s">
        <v>569</v>
      </c>
      <c r="D343" s="38"/>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row>
    <row r="344" spans="1:48" ht="24.75" customHeight="1">
      <c r="A344" s="152">
        <v>16</v>
      </c>
      <c r="B344" s="153" t="s">
        <v>504</v>
      </c>
      <c r="C344" s="38" t="s">
        <v>569</v>
      </c>
      <c r="D344" s="38" t="s">
        <v>659</v>
      </c>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row>
    <row r="345" spans="1:48" ht="24.75" customHeight="1">
      <c r="A345" s="152">
        <v>17</v>
      </c>
      <c r="B345" s="153" t="s">
        <v>505</v>
      </c>
      <c r="C345" s="38" t="s">
        <v>569</v>
      </c>
      <c r="D345" s="38" t="s">
        <v>655</v>
      </c>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row>
    <row r="346" spans="1:48" ht="24.75" customHeight="1">
      <c r="A346" s="155">
        <v>18</v>
      </c>
      <c r="B346" s="156" t="s">
        <v>446</v>
      </c>
      <c r="C346" s="134" t="s">
        <v>569</v>
      </c>
      <c r="D346" s="134" t="s">
        <v>652</v>
      </c>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row>
    <row r="347" spans="1:48" ht="24.75" customHeight="1">
      <c r="A347" s="150"/>
      <c r="B347" s="150"/>
      <c r="C347" s="150"/>
      <c r="D347" s="150"/>
      <c r="E347" s="150"/>
      <c r="F347" s="150"/>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row>
    <row r="348" spans="1:48" ht="24.75" customHeight="1">
      <c r="A348" s="569" t="s">
        <v>506</v>
      </c>
      <c r="B348" s="569"/>
      <c r="C348" s="569"/>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row>
    <row r="349" spans="1:48" ht="24.75" customHeight="1">
      <c r="A349" s="158" t="s">
        <v>507</v>
      </c>
      <c r="B349" s="159" t="s">
        <v>508</v>
      </c>
      <c r="C349" s="160" t="s">
        <v>96</v>
      </c>
      <c r="D349" s="159" t="s">
        <v>507</v>
      </c>
      <c r="E349" s="159" t="s">
        <v>508</v>
      </c>
      <c r="F349" s="161" t="s">
        <v>96</v>
      </c>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row>
    <row r="350" spans="1:48" ht="24.75" customHeight="1">
      <c r="A350" s="162">
        <v>1</v>
      </c>
      <c r="B350" s="163" t="s">
        <v>509</v>
      </c>
      <c r="C350" s="146">
        <v>5750</v>
      </c>
      <c r="D350" s="162">
        <v>14</v>
      </c>
      <c r="E350" s="163" t="s">
        <v>510</v>
      </c>
      <c r="F350" s="146">
        <v>1100</v>
      </c>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row>
    <row r="351" spans="1:48" ht="24.75" customHeight="1">
      <c r="A351" s="162">
        <v>2</v>
      </c>
      <c r="B351" s="163" t="s">
        <v>511</v>
      </c>
      <c r="C351" s="146">
        <v>2500</v>
      </c>
      <c r="D351" s="162">
        <v>15</v>
      </c>
      <c r="E351" s="163" t="s">
        <v>512</v>
      </c>
      <c r="F351" s="146">
        <v>3</v>
      </c>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row>
    <row r="352" spans="1:48" ht="24.75" customHeight="1">
      <c r="A352" s="162">
        <v>3</v>
      </c>
      <c r="B352" s="163" t="s">
        <v>513</v>
      </c>
      <c r="C352" s="146">
        <v>70000</v>
      </c>
      <c r="D352" s="162">
        <v>16</v>
      </c>
      <c r="E352" s="163" t="s">
        <v>514</v>
      </c>
      <c r="F352" s="146">
        <v>4000</v>
      </c>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row>
    <row r="353" spans="1:48" ht="24.75" customHeight="1">
      <c r="A353" s="162">
        <v>4</v>
      </c>
      <c r="B353" s="163" t="s">
        <v>515</v>
      </c>
      <c r="C353" s="146">
        <v>836000</v>
      </c>
      <c r="D353" s="162">
        <v>17</v>
      </c>
      <c r="E353" s="163" t="s">
        <v>516</v>
      </c>
      <c r="F353" s="146">
        <v>800</v>
      </c>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row>
    <row r="354" spans="1:48" ht="24.75" customHeight="1">
      <c r="A354" s="162">
        <v>5</v>
      </c>
      <c r="B354" s="163" t="s">
        <v>517</v>
      </c>
      <c r="C354" s="146">
        <v>0</v>
      </c>
      <c r="D354" s="162">
        <v>18</v>
      </c>
      <c r="E354" s="163" t="s">
        <v>518</v>
      </c>
      <c r="F354" s="146">
        <v>2200</v>
      </c>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row>
    <row r="355" spans="1:48" ht="24.75" customHeight="1">
      <c r="A355" s="162">
        <v>6</v>
      </c>
      <c r="B355" s="163" t="s">
        <v>519</v>
      </c>
      <c r="C355" s="146">
        <v>270000</v>
      </c>
      <c r="D355" s="162">
        <v>19</v>
      </c>
      <c r="E355" s="163" t="s">
        <v>520</v>
      </c>
      <c r="F355" s="146">
        <v>4600</v>
      </c>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row>
    <row r="356" spans="1:48" ht="24.75" customHeight="1">
      <c r="A356" s="162">
        <v>7</v>
      </c>
      <c r="B356" s="163" t="s">
        <v>521</v>
      </c>
      <c r="C356" s="146">
        <v>10</v>
      </c>
      <c r="D356" s="162">
        <v>20</v>
      </c>
      <c r="E356" s="163" t="s">
        <v>522</v>
      </c>
      <c r="F356" s="146">
        <v>220</v>
      </c>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row>
    <row r="357" spans="1:48" ht="24.75" customHeight="1">
      <c r="A357" s="162">
        <v>8</v>
      </c>
      <c r="B357" s="163" t="s">
        <v>523</v>
      </c>
      <c r="C357" s="146">
        <v>62</v>
      </c>
      <c r="D357" s="162">
        <v>21</v>
      </c>
      <c r="E357" s="163" t="s">
        <v>524</v>
      </c>
      <c r="F357" s="146">
        <v>8</v>
      </c>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row>
    <row r="358" spans="1:48" ht="24.75" customHeight="1">
      <c r="A358" s="162">
        <v>9</v>
      </c>
      <c r="B358" s="163" t="s">
        <v>525</v>
      </c>
      <c r="C358" s="146">
        <v>23375</v>
      </c>
      <c r="D358" s="162">
        <v>22</v>
      </c>
      <c r="E358" s="163" t="s">
        <v>526</v>
      </c>
      <c r="F358" s="146">
        <v>9</v>
      </c>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row>
    <row r="359" spans="1:48" ht="24.75" customHeight="1">
      <c r="A359" s="162">
        <v>10</v>
      </c>
      <c r="B359" s="163" t="s">
        <v>527</v>
      </c>
      <c r="C359" s="146">
        <v>21660</v>
      </c>
      <c r="D359" s="162">
        <v>23</v>
      </c>
      <c r="E359" s="163" t="s">
        <v>528</v>
      </c>
      <c r="F359" s="146">
        <v>8</v>
      </c>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row>
    <row r="360" spans="1:48" ht="24.75" customHeight="1">
      <c r="A360" s="162">
        <v>11</v>
      </c>
      <c r="B360" s="163" t="s">
        <v>529</v>
      </c>
      <c r="C360" s="146">
        <v>45500</v>
      </c>
      <c r="D360" s="162">
        <v>24</v>
      </c>
      <c r="E360" s="163" t="s">
        <v>530</v>
      </c>
      <c r="F360" s="146">
        <v>85</v>
      </c>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row>
    <row r="361" spans="1:48" ht="24.75" customHeight="1">
      <c r="A361" s="162">
        <v>12</v>
      </c>
      <c r="B361" s="163" t="s">
        <v>531</v>
      </c>
      <c r="C361" s="146">
        <v>15</v>
      </c>
      <c r="D361" s="162">
        <v>25</v>
      </c>
      <c r="E361" s="163" t="s">
        <v>532</v>
      </c>
      <c r="F361" s="146">
        <v>100</v>
      </c>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row>
    <row r="362" spans="1:48" ht="24.75" customHeight="1">
      <c r="A362" s="162">
        <v>13</v>
      </c>
      <c r="B362" s="163" t="s">
        <v>533</v>
      </c>
      <c r="C362" s="146">
        <v>1300</v>
      </c>
      <c r="D362" s="162"/>
      <c r="E362" s="163"/>
      <c r="F362" s="146"/>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row>
  </sheetData>
  <sheetProtection/>
  <mergeCells count="245">
    <mergeCell ref="A302:C302"/>
    <mergeCell ref="A303:F303"/>
    <mergeCell ref="A313:F313"/>
    <mergeCell ref="A326:C326"/>
    <mergeCell ref="A327:C327"/>
    <mergeCell ref="A348:C348"/>
    <mergeCell ref="A267:B267"/>
    <mergeCell ref="A268:A269"/>
    <mergeCell ref="B268:B269"/>
    <mergeCell ref="C268:C269"/>
    <mergeCell ref="D268:D269"/>
    <mergeCell ref="A277:C277"/>
    <mergeCell ref="A230:L230"/>
    <mergeCell ref="A233:B233"/>
    <mergeCell ref="A236:B236"/>
    <mergeCell ref="A253:B253"/>
    <mergeCell ref="A261:B261"/>
    <mergeCell ref="A264:B264"/>
    <mergeCell ref="I221:L221"/>
    <mergeCell ref="A224:B224"/>
    <mergeCell ref="C224:D225"/>
    <mergeCell ref="E224:L224"/>
    <mergeCell ref="A227:A228"/>
    <mergeCell ref="B227:L227"/>
    <mergeCell ref="A221:C221"/>
    <mergeCell ref="D221:D222"/>
    <mergeCell ref="E221:E222"/>
    <mergeCell ref="F221:F222"/>
    <mergeCell ref="G221:G222"/>
    <mergeCell ref="H221:H222"/>
    <mergeCell ref="A216:B216"/>
    <mergeCell ref="A217:M217"/>
    <mergeCell ref="A218:A219"/>
    <mergeCell ref="B218:B219"/>
    <mergeCell ref="C218:F218"/>
    <mergeCell ref="G218:J218"/>
    <mergeCell ref="K218:L218"/>
    <mergeCell ref="M218:M219"/>
    <mergeCell ref="A212:A213"/>
    <mergeCell ref="B212:C213"/>
    <mergeCell ref="D212:F212"/>
    <mergeCell ref="G212:I212"/>
    <mergeCell ref="J212:J213"/>
    <mergeCell ref="K212:K213"/>
    <mergeCell ref="A207:A209"/>
    <mergeCell ref="B207:E207"/>
    <mergeCell ref="F207:I207"/>
    <mergeCell ref="J207:J209"/>
    <mergeCell ref="K207:K209"/>
    <mergeCell ref="B208:C208"/>
    <mergeCell ref="D208:E208"/>
    <mergeCell ref="F208:G208"/>
    <mergeCell ref="H208:I208"/>
    <mergeCell ref="A202:A204"/>
    <mergeCell ref="B202:E202"/>
    <mergeCell ref="F202:I202"/>
    <mergeCell ref="J202:J204"/>
    <mergeCell ref="K202:K204"/>
    <mergeCell ref="B203:C203"/>
    <mergeCell ref="D203:E203"/>
    <mergeCell ref="F203:G203"/>
    <mergeCell ref="H203:I203"/>
    <mergeCell ref="A197:A199"/>
    <mergeCell ref="B197:E197"/>
    <mergeCell ref="F197:I197"/>
    <mergeCell ref="J197:J199"/>
    <mergeCell ref="K197:K199"/>
    <mergeCell ref="B198:C198"/>
    <mergeCell ref="D198:E198"/>
    <mergeCell ref="F198:G198"/>
    <mergeCell ref="H198:I198"/>
    <mergeCell ref="A192:A194"/>
    <mergeCell ref="B192:E192"/>
    <mergeCell ref="F192:I192"/>
    <mergeCell ref="J192:J194"/>
    <mergeCell ref="K192:K194"/>
    <mergeCell ref="B193:C193"/>
    <mergeCell ref="D193:E193"/>
    <mergeCell ref="F193:G193"/>
    <mergeCell ref="H193:I193"/>
    <mergeCell ref="A187:A189"/>
    <mergeCell ref="B187:E187"/>
    <mergeCell ref="F187:I187"/>
    <mergeCell ref="K177:K179"/>
    <mergeCell ref="B178:C178"/>
    <mergeCell ref="D178:E178"/>
    <mergeCell ref="F178:G178"/>
    <mergeCell ref="H178:I178"/>
    <mergeCell ref="A182:A184"/>
    <mergeCell ref="B182:E182"/>
    <mergeCell ref="F182:I182"/>
    <mergeCell ref="J182:J184"/>
    <mergeCell ref="K182:K184"/>
    <mergeCell ref="J187:J189"/>
    <mergeCell ref="K187:K189"/>
    <mergeCell ref="B188:C188"/>
    <mergeCell ref="D188:E188"/>
    <mergeCell ref="F188:G188"/>
    <mergeCell ref="H188:I188"/>
    <mergeCell ref="B183:C183"/>
    <mergeCell ref="D183:E183"/>
    <mergeCell ref="F183:G183"/>
    <mergeCell ref="H183:I183"/>
    <mergeCell ref="A174:B174"/>
    <mergeCell ref="I174:J174"/>
    <mergeCell ref="A176:C176"/>
    <mergeCell ref="A177:A179"/>
    <mergeCell ref="B177:E177"/>
    <mergeCell ref="F177:I177"/>
    <mergeCell ref="J177:J179"/>
    <mergeCell ref="A170:B170"/>
    <mergeCell ref="I170:J170"/>
    <mergeCell ref="A172:B173"/>
    <mergeCell ref="C172:D172"/>
    <mergeCell ref="E172:F172"/>
    <mergeCell ref="G172:H172"/>
    <mergeCell ref="I172:J173"/>
    <mergeCell ref="A166:B166"/>
    <mergeCell ref="I166:J166"/>
    <mergeCell ref="A168:B169"/>
    <mergeCell ref="C168:D168"/>
    <mergeCell ref="E168:F168"/>
    <mergeCell ref="G168:H168"/>
    <mergeCell ref="I168:J169"/>
    <mergeCell ref="A162:B162"/>
    <mergeCell ref="I162:J162"/>
    <mergeCell ref="A164:B165"/>
    <mergeCell ref="C164:D164"/>
    <mergeCell ref="E164:F164"/>
    <mergeCell ref="G164:H164"/>
    <mergeCell ref="I164:J165"/>
    <mergeCell ref="I148:I149"/>
    <mergeCell ref="J148:J149"/>
    <mergeCell ref="A155:B155"/>
    <mergeCell ref="A159:C159"/>
    <mergeCell ref="A160:B161"/>
    <mergeCell ref="C160:D160"/>
    <mergeCell ref="E160:F160"/>
    <mergeCell ref="G160:H160"/>
    <mergeCell ref="I160:J161"/>
    <mergeCell ref="A144:A145"/>
    <mergeCell ref="B144:C144"/>
    <mergeCell ref="D144:E144"/>
    <mergeCell ref="F144:G144"/>
    <mergeCell ref="H144:H145"/>
    <mergeCell ref="A148:A149"/>
    <mergeCell ref="B148:C148"/>
    <mergeCell ref="D148:E148"/>
    <mergeCell ref="F148:G148"/>
    <mergeCell ref="H148:H149"/>
    <mergeCell ref="A140:A141"/>
    <mergeCell ref="B140:C140"/>
    <mergeCell ref="D140:E140"/>
    <mergeCell ref="F140:G140"/>
    <mergeCell ref="H140:H141"/>
    <mergeCell ref="I140:I141"/>
    <mergeCell ref="A136:A137"/>
    <mergeCell ref="B136:C136"/>
    <mergeCell ref="D136:E136"/>
    <mergeCell ref="F136:G136"/>
    <mergeCell ref="H136:H137"/>
    <mergeCell ref="I136:I137"/>
    <mergeCell ref="J128:J129"/>
    <mergeCell ref="A132:A133"/>
    <mergeCell ref="B132:C132"/>
    <mergeCell ref="D132:E132"/>
    <mergeCell ref="F132:G132"/>
    <mergeCell ref="H132:H133"/>
    <mergeCell ref="I132:I133"/>
    <mergeCell ref="J132:J133"/>
    <mergeCell ref="A128:A129"/>
    <mergeCell ref="B128:C128"/>
    <mergeCell ref="D128:E128"/>
    <mergeCell ref="F128:G128"/>
    <mergeCell ref="H128:H129"/>
    <mergeCell ref="I128:I129"/>
    <mergeCell ref="A124:A125"/>
    <mergeCell ref="B124:C124"/>
    <mergeCell ref="D124:E124"/>
    <mergeCell ref="F124:G124"/>
    <mergeCell ref="H124:H125"/>
    <mergeCell ref="I124:I125"/>
    <mergeCell ref="I116:I117"/>
    <mergeCell ref="J116:J117"/>
    <mergeCell ref="A120:A121"/>
    <mergeCell ref="B120:C120"/>
    <mergeCell ref="D120:E120"/>
    <mergeCell ref="F120:G120"/>
    <mergeCell ref="H120:H121"/>
    <mergeCell ref="I120:I121"/>
    <mergeCell ref="A99:D99"/>
    <mergeCell ref="E99:H99"/>
    <mergeCell ref="A115:C115"/>
    <mergeCell ref="A116:A117"/>
    <mergeCell ref="B116:C116"/>
    <mergeCell ref="D116:E116"/>
    <mergeCell ref="F116:G116"/>
    <mergeCell ref="H116:H117"/>
    <mergeCell ref="A50:A51"/>
    <mergeCell ref="B50:E50"/>
    <mergeCell ref="F50:I50"/>
    <mergeCell ref="J50:L50"/>
    <mergeCell ref="A54:A55"/>
    <mergeCell ref="B54:C54"/>
    <mergeCell ref="D54:E54"/>
    <mergeCell ref="F54:G54"/>
    <mergeCell ref="W22:Y22"/>
    <mergeCell ref="Z22:AB22"/>
    <mergeCell ref="A32:C32"/>
    <mergeCell ref="D32:F32"/>
    <mergeCell ref="G32:I32"/>
    <mergeCell ref="J32:L32"/>
    <mergeCell ref="M32:N32"/>
    <mergeCell ref="A21:AB21"/>
    <mergeCell ref="A22:A24"/>
    <mergeCell ref="B22:D22"/>
    <mergeCell ref="E22:G22"/>
    <mergeCell ref="H22:J22"/>
    <mergeCell ref="K22:M22"/>
    <mergeCell ref="N22:P22"/>
    <mergeCell ref="Q22:S22"/>
    <mergeCell ref="T22:V22"/>
    <mergeCell ref="D1:F1"/>
    <mergeCell ref="D2:F2"/>
    <mergeCell ref="A5:B5"/>
    <mergeCell ref="A15:A17"/>
    <mergeCell ref="B15:D15"/>
    <mergeCell ref="E15:G15"/>
    <mergeCell ref="Z15:AB15"/>
    <mergeCell ref="A18:A20"/>
    <mergeCell ref="B18:D18"/>
    <mergeCell ref="E18:G18"/>
    <mergeCell ref="H18:J18"/>
    <mergeCell ref="K18:M18"/>
    <mergeCell ref="N18:P18"/>
    <mergeCell ref="Q18:S18"/>
    <mergeCell ref="T18:V18"/>
    <mergeCell ref="W18:Y18"/>
    <mergeCell ref="H15:J15"/>
    <mergeCell ref="K15:M15"/>
    <mergeCell ref="N15:P15"/>
    <mergeCell ref="Q15:S15"/>
    <mergeCell ref="T15:V15"/>
    <mergeCell ref="W15:Y15"/>
    <mergeCell ref="Z18:AB18"/>
  </mergeCells>
  <dataValidations count="6">
    <dataValidation type="list" allowBlank="1" showInputMessage="1" showErrorMessage="1" sqref="E238:E252 M238:M245 M247:M252 U238:U252 D255:D260">
      <formula1>"سیکل,دیپلم,فوق دیپلم,لیسانس,فوق لیسانس,دکتری"</formula1>
    </dataValidation>
    <dataValidation type="list" allowBlank="1" showInputMessage="1" showErrorMessage="1" sqref="O238:O252 W238:W252 G238:G252">
      <formula1>"رسمی,پیمانی,قراردادی,خرید خدمت"</formula1>
    </dataValidation>
    <dataValidation type="list" allowBlank="1" showInputMessage="1" showErrorMessage="1" sqref="F279:F300">
      <formula1>"ضروری,غیرضروری,نیاز به تعمیر,نیاز به تعویض"</formula1>
    </dataValidation>
    <dataValidation type="list" allowBlank="1" showInputMessage="1" showErrorMessage="1" sqref="C305:C312 C329:C346 F315:F324 C315:C324 F305:F312">
      <formula1>"خوب,متوسط,ضعیف"</formula1>
    </dataValidation>
    <dataValidation type="list" allowBlank="1" showInputMessage="1" showErrorMessage="1" sqref="D270:D274">
      <formula1>"کارکرد زیر 10 سال,کارکرد بین 10 تا 15 سال,کارکرد بالای 15 سال(فرسوده)"</formula1>
    </dataValidation>
    <dataValidation type="list" allowBlank="1" showInputMessage="1" showErrorMessage="1" sqref="C270:C274">
      <formula1>"سواری,وانت"</formula1>
    </dataValidation>
  </dataValidations>
  <hyperlinks>
    <hyperlink ref="A1" location="'لیست شهرستان ها'!A1" display="بازگشت"/>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AV362"/>
  <sheetViews>
    <sheetView rightToLeft="1" zoomScale="70" zoomScaleNormal="70" zoomScalePageLayoutView="0" workbookViewId="0" topLeftCell="P97">
      <selection activeCell="AA26" sqref="AA26"/>
    </sheetView>
  </sheetViews>
  <sheetFormatPr defaultColWidth="9.00390625" defaultRowHeight="15"/>
  <cols>
    <col min="1" max="1" width="19.7109375" style="3" customWidth="1"/>
    <col min="2" max="2" width="30.421875" style="3" customWidth="1"/>
    <col min="3" max="3" width="21.140625" style="3" customWidth="1"/>
    <col min="4" max="4" width="26.421875" style="3" customWidth="1"/>
    <col min="5" max="5" width="24.28125" style="3" customWidth="1"/>
    <col min="6" max="6" width="24.8515625" style="3" customWidth="1"/>
    <col min="7" max="7" width="19.57421875" style="3" customWidth="1"/>
    <col min="8" max="8" width="16.421875" style="3" customWidth="1"/>
    <col min="9" max="9" width="16.57421875" style="3" bestFit="1" customWidth="1"/>
    <col min="10" max="10" width="13.00390625" style="3" customWidth="1"/>
    <col min="11" max="11" width="15.7109375" style="3" bestFit="1" customWidth="1"/>
    <col min="12" max="12" width="14.421875" style="3" customWidth="1"/>
    <col min="13" max="13" width="17.8515625" style="3" customWidth="1"/>
    <col min="14" max="14" width="15.7109375" style="3" customWidth="1"/>
    <col min="15" max="22" width="9.00390625" style="3" customWidth="1"/>
    <col min="23" max="23" width="12.7109375" style="3" customWidth="1"/>
    <col min="24" max="16384" width="9.00390625" style="3" customWidth="1"/>
  </cols>
  <sheetData>
    <row r="1" spans="1:28" ht="24">
      <c r="A1" s="1" t="s">
        <v>0</v>
      </c>
      <c r="B1" s="2"/>
      <c r="C1" s="2"/>
      <c r="D1" s="470" t="s">
        <v>1</v>
      </c>
      <c r="E1" s="470"/>
      <c r="F1" s="470"/>
      <c r="G1" s="2"/>
      <c r="H1" s="2"/>
      <c r="I1" s="2"/>
      <c r="J1" s="2"/>
      <c r="K1" s="2"/>
      <c r="L1" s="2"/>
      <c r="M1" s="2"/>
      <c r="N1" s="2"/>
      <c r="O1" s="2"/>
      <c r="P1" s="2"/>
      <c r="Q1" s="2"/>
      <c r="R1" s="2"/>
      <c r="S1" s="2"/>
      <c r="T1" s="2"/>
      <c r="U1" s="2"/>
      <c r="V1" s="2"/>
      <c r="W1" s="2"/>
      <c r="X1" s="2"/>
      <c r="Y1" s="2"/>
      <c r="Z1" s="2"/>
      <c r="AA1" s="2"/>
      <c r="AB1" s="2"/>
    </row>
    <row r="2" spans="1:28" ht="19.5">
      <c r="A2" s="2"/>
      <c r="B2" s="2"/>
      <c r="C2" s="2"/>
      <c r="D2" s="471" t="s">
        <v>2</v>
      </c>
      <c r="E2" s="471"/>
      <c r="F2" s="472"/>
      <c r="G2" s="2"/>
      <c r="H2" s="2"/>
      <c r="I2" s="2"/>
      <c r="J2" s="2"/>
      <c r="K2" s="2"/>
      <c r="L2" s="2"/>
      <c r="M2" s="2"/>
      <c r="N2" s="2"/>
      <c r="O2" s="2"/>
      <c r="P2" s="2"/>
      <c r="Q2" s="2"/>
      <c r="R2" s="2"/>
      <c r="S2" s="2"/>
      <c r="T2" s="2"/>
      <c r="U2" s="2"/>
      <c r="V2" s="2"/>
      <c r="W2" s="2"/>
      <c r="X2" s="2"/>
      <c r="Y2" s="2"/>
      <c r="Z2" s="2"/>
      <c r="AA2" s="2"/>
      <c r="AB2" s="2"/>
    </row>
    <row r="3" spans="1:28" ht="19.5">
      <c r="A3" s="4" t="s">
        <v>3</v>
      </c>
      <c r="B3" s="4" t="s">
        <v>4</v>
      </c>
      <c r="C3" s="4" t="s">
        <v>5</v>
      </c>
      <c r="D3" s="4" t="s">
        <v>6</v>
      </c>
      <c r="E3" s="4" t="s">
        <v>7</v>
      </c>
      <c r="F3" s="4" t="s">
        <v>8</v>
      </c>
      <c r="G3" s="5"/>
      <c r="H3" s="2"/>
      <c r="I3" s="2"/>
      <c r="J3" s="2"/>
      <c r="K3" s="2"/>
      <c r="L3" s="2"/>
      <c r="M3" s="2"/>
      <c r="N3" s="2"/>
      <c r="O3" s="2"/>
      <c r="P3" s="2"/>
      <c r="Q3" s="2"/>
      <c r="R3" s="2"/>
      <c r="S3" s="2"/>
      <c r="T3" s="2"/>
      <c r="U3" s="2"/>
      <c r="V3" s="2"/>
      <c r="W3" s="2"/>
      <c r="X3" s="2"/>
      <c r="Y3" s="2"/>
      <c r="Z3" s="2"/>
      <c r="AA3" s="2"/>
      <c r="AB3" s="2"/>
    </row>
    <row r="4" spans="1:28" ht="22.5">
      <c r="A4" s="6" t="s">
        <v>9</v>
      </c>
      <c r="B4" s="7" t="s">
        <v>10</v>
      </c>
      <c r="C4" s="8">
        <v>42444341</v>
      </c>
      <c r="D4" s="8">
        <v>42444335</v>
      </c>
      <c r="E4" s="9"/>
      <c r="F4" s="9"/>
      <c r="G4" s="2"/>
      <c r="H4" s="2"/>
      <c r="I4" s="2"/>
      <c r="J4" s="2"/>
      <c r="K4" s="2"/>
      <c r="L4" s="2"/>
      <c r="M4" s="2"/>
      <c r="N4" s="2"/>
      <c r="O4" s="2"/>
      <c r="P4" s="2"/>
      <c r="Q4" s="2"/>
      <c r="R4" s="2"/>
      <c r="S4" s="2"/>
      <c r="T4" s="2"/>
      <c r="U4" s="2"/>
      <c r="V4" s="2"/>
      <c r="W4" s="2"/>
      <c r="X4" s="2"/>
      <c r="Y4" s="2"/>
      <c r="Z4" s="2"/>
      <c r="AA4" s="2"/>
      <c r="AB4" s="2"/>
    </row>
    <row r="5" spans="1:28" ht="22.5">
      <c r="A5" s="574" t="s">
        <v>11</v>
      </c>
      <c r="B5" s="575"/>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25.5">
      <c r="A6" s="11" t="s">
        <v>12</v>
      </c>
      <c r="B6" s="2"/>
      <c r="C6" s="2"/>
      <c r="D6" s="2"/>
      <c r="E6" s="2"/>
      <c r="F6" s="2"/>
      <c r="G6" s="2"/>
      <c r="H6" s="2"/>
      <c r="I6" s="2"/>
      <c r="J6" s="2"/>
      <c r="K6" s="2"/>
      <c r="L6" s="2"/>
      <c r="M6" s="2"/>
      <c r="N6" s="2"/>
      <c r="O6" s="2"/>
      <c r="P6" s="2"/>
      <c r="Q6" s="2"/>
      <c r="R6" s="2"/>
      <c r="S6" s="2"/>
      <c r="T6" s="2"/>
      <c r="U6" s="2"/>
      <c r="V6" s="2"/>
      <c r="W6" s="2"/>
      <c r="X6" s="2"/>
      <c r="Y6" s="2"/>
      <c r="Z6" s="2"/>
      <c r="AA6" s="2"/>
      <c r="AB6" s="2"/>
    </row>
    <row r="7" spans="1:28" ht="19.5">
      <c r="A7" s="12" t="s">
        <v>13</v>
      </c>
      <c r="B7" s="12" t="s">
        <v>14</v>
      </c>
      <c r="C7" s="2"/>
      <c r="D7" s="2"/>
      <c r="E7" s="2"/>
      <c r="F7" s="2"/>
      <c r="G7" s="13"/>
      <c r="H7" s="2"/>
      <c r="I7" s="2"/>
      <c r="J7" s="2"/>
      <c r="K7" s="2"/>
      <c r="L7" s="2"/>
      <c r="M7" s="2"/>
      <c r="N7" s="2"/>
      <c r="O7" s="2"/>
      <c r="P7" s="2"/>
      <c r="Q7" s="2"/>
      <c r="R7" s="2"/>
      <c r="S7" s="2"/>
      <c r="T7" s="2"/>
      <c r="U7" s="2"/>
      <c r="V7" s="2"/>
      <c r="W7" s="2"/>
      <c r="X7" s="2"/>
      <c r="Y7" s="2"/>
      <c r="Z7" s="2"/>
      <c r="AA7" s="2"/>
      <c r="AB7" s="2"/>
    </row>
    <row r="8" spans="1:28" ht="19.5">
      <c r="A8" s="12" t="s">
        <v>15</v>
      </c>
      <c r="B8" s="8">
        <v>1353</v>
      </c>
      <c r="C8" s="2"/>
      <c r="D8" s="2"/>
      <c r="E8" s="2"/>
      <c r="F8" s="2"/>
      <c r="G8" s="13"/>
      <c r="H8" s="2"/>
      <c r="I8" s="2"/>
      <c r="J8" s="2"/>
      <c r="K8" s="2"/>
      <c r="L8" s="2"/>
      <c r="M8" s="2"/>
      <c r="N8" s="2"/>
      <c r="O8" s="2"/>
      <c r="P8" s="2"/>
      <c r="Q8" s="2"/>
      <c r="R8" s="2"/>
      <c r="S8" s="2"/>
      <c r="T8" s="2"/>
      <c r="U8" s="2"/>
      <c r="V8" s="2"/>
      <c r="W8" s="2"/>
      <c r="X8" s="2"/>
      <c r="Y8" s="2"/>
      <c r="Z8" s="2"/>
      <c r="AA8" s="2"/>
      <c r="AB8" s="2"/>
    </row>
    <row r="9" spans="1:28" ht="19.5">
      <c r="A9" s="12" t="s">
        <v>16</v>
      </c>
      <c r="B9" s="8">
        <v>0</v>
      </c>
      <c r="C9" s="2"/>
      <c r="D9" s="2"/>
      <c r="E9" s="2"/>
      <c r="F9" s="2"/>
      <c r="G9" s="13"/>
      <c r="H9" s="2"/>
      <c r="I9" s="2"/>
      <c r="J9" s="2"/>
      <c r="K9" s="2"/>
      <c r="L9" s="2"/>
      <c r="M9" s="2"/>
      <c r="N9" s="2"/>
      <c r="O9" s="2"/>
      <c r="P9" s="2"/>
      <c r="Q9" s="2"/>
      <c r="R9" s="2"/>
      <c r="S9" s="2"/>
      <c r="T9" s="2"/>
      <c r="U9" s="2"/>
      <c r="V9" s="2"/>
      <c r="W9" s="2"/>
      <c r="X9" s="2"/>
      <c r="Y9" s="2"/>
      <c r="Z9" s="2"/>
      <c r="AA9" s="2"/>
      <c r="AB9" s="2"/>
    </row>
    <row r="10" spans="1:28" ht="25.5">
      <c r="A10" s="11" t="s">
        <v>17</v>
      </c>
      <c r="C10" s="2"/>
      <c r="D10" s="2"/>
      <c r="E10" s="2"/>
      <c r="F10" s="2"/>
      <c r="G10" s="13"/>
      <c r="H10" s="2"/>
      <c r="I10" s="2"/>
      <c r="J10" s="2"/>
      <c r="K10" s="2"/>
      <c r="L10" s="2"/>
      <c r="M10" s="2"/>
      <c r="N10" s="2"/>
      <c r="O10" s="2"/>
      <c r="P10" s="2"/>
      <c r="Q10" s="2"/>
      <c r="R10" s="2"/>
      <c r="S10" s="2"/>
      <c r="T10" s="2"/>
      <c r="U10" s="2"/>
      <c r="V10" s="2"/>
      <c r="W10" s="2"/>
      <c r="X10" s="2"/>
      <c r="Y10" s="2"/>
      <c r="Z10" s="2"/>
      <c r="AA10" s="2"/>
      <c r="AB10" s="2"/>
    </row>
    <row r="11" spans="1:28" ht="19.5">
      <c r="A11" s="12" t="s">
        <v>13</v>
      </c>
      <c r="B11" s="12" t="s">
        <v>18</v>
      </c>
      <c r="C11" s="2"/>
      <c r="D11" s="2"/>
      <c r="E11" s="2"/>
      <c r="F11" s="13"/>
      <c r="G11" s="2"/>
      <c r="H11" s="2"/>
      <c r="I11" s="2"/>
      <c r="J11" s="2"/>
      <c r="K11" s="2"/>
      <c r="L11" s="2"/>
      <c r="M11" s="2"/>
      <c r="N11" s="2"/>
      <c r="O11" s="2"/>
      <c r="P11" s="2"/>
      <c r="Q11" s="2"/>
      <c r="R11" s="2"/>
      <c r="S11" s="2"/>
      <c r="T11" s="2"/>
      <c r="U11" s="2"/>
      <c r="V11" s="2"/>
      <c r="W11" s="2"/>
      <c r="X11" s="2"/>
      <c r="Y11" s="2"/>
      <c r="Z11" s="2"/>
      <c r="AA11" s="2"/>
      <c r="AB11" s="2"/>
    </row>
    <row r="12" spans="1:28" ht="19.5">
      <c r="A12" s="12" t="s">
        <v>15</v>
      </c>
      <c r="B12" s="8">
        <v>2995</v>
      </c>
      <c r="C12" s="2"/>
      <c r="D12" s="2"/>
      <c r="E12" s="2"/>
      <c r="F12" s="13"/>
      <c r="G12" s="2"/>
      <c r="H12" s="2"/>
      <c r="I12" s="2"/>
      <c r="J12" s="2"/>
      <c r="K12" s="2"/>
      <c r="L12" s="2"/>
      <c r="M12" s="2"/>
      <c r="N12" s="2"/>
      <c r="O12" s="2"/>
      <c r="P12" s="2"/>
      <c r="Q12" s="2"/>
      <c r="R12" s="2"/>
      <c r="S12" s="2"/>
      <c r="T12" s="2"/>
      <c r="U12" s="2"/>
      <c r="V12" s="2"/>
      <c r="W12" s="2"/>
      <c r="X12" s="2"/>
      <c r="Y12" s="2"/>
      <c r="Z12" s="2"/>
      <c r="AA12" s="2"/>
      <c r="AB12" s="2"/>
    </row>
    <row r="13" spans="1:28" ht="19.5" customHeight="1">
      <c r="A13" s="12" t="s">
        <v>16</v>
      </c>
      <c r="B13" s="8">
        <v>0</v>
      </c>
      <c r="C13" s="2"/>
      <c r="D13" s="2"/>
      <c r="E13" s="2"/>
      <c r="F13" s="13"/>
      <c r="G13" s="2"/>
      <c r="H13" s="2"/>
      <c r="I13" s="2"/>
      <c r="J13" s="2"/>
      <c r="K13" s="2"/>
      <c r="L13" s="2"/>
      <c r="M13" s="2"/>
      <c r="N13" s="2"/>
      <c r="O13" s="2"/>
      <c r="P13" s="2"/>
      <c r="Q13" s="2"/>
      <c r="R13" s="2"/>
      <c r="S13" s="2"/>
      <c r="T13" s="2"/>
      <c r="U13" s="2"/>
      <c r="V13" s="2"/>
      <c r="W13" s="2"/>
      <c r="X13" s="2"/>
      <c r="Y13" s="2"/>
      <c r="Z13" s="2"/>
      <c r="AA13" s="2"/>
      <c r="AB13" s="2"/>
    </row>
    <row r="14" spans="1:28" ht="18.75" customHeight="1">
      <c r="A14" s="11" t="s">
        <v>19</v>
      </c>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9.5" customHeight="1">
      <c r="A15" s="474" t="s">
        <v>20</v>
      </c>
      <c r="B15" s="477" t="s">
        <v>21</v>
      </c>
      <c r="C15" s="478"/>
      <c r="D15" s="479"/>
      <c r="E15" s="480" t="s">
        <v>22</v>
      </c>
      <c r="F15" s="480"/>
      <c r="G15" s="480"/>
      <c r="H15" s="480" t="s">
        <v>23</v>
      </c>
      <c r="I15" s="480"/>
      <c r="J15" s="480"/>
      <c r="K15" s="480" t="s">
        <v>24</v>
      </c>
      <c r="L15" s="480"/>
      <c r="M15" s="480"/>
      <c r="N15" s="480" t="s">
        <v>25</v>
      </c>
      <c r="O15" s="480"/>
      <c r="P15" s="480"/>
      <c r="Q15" s="480" t="s">
        <v>26</v>
      </c>
      <c r="R15" s="480"/>
      <c r="S15" s="480"/>
      <c r="T15" s="480" t="s">
        <v>27</v>
      </c>
      <c r="U15" s="480"/>
      <c r="V15" s="480"/>
      <c r="W15" s="480" t="s">
        <v>28</v>
      </c>
      <c r="X15" s="480"/>
      <c r="Y15" s="480"/>
      <c r="Z15" s="480" t="s">
        <v>29</v>
      </c>
      <c r="AA15" s="480"/>
      <c r="AB15" s="480"/>
    </row>
    <row r="16" spans="1:28" ht="19.5" customHeight="1">
      <c r="A16" s="475"/>
      <c r="B16" s="14" t="s">
        <v>30</v>
      </c>
      <c r="C16" s="14" t="s">
        <v>31</v>
      </c>
      <c r="D16" s="14" t="s">
        <v>32</v>
      </c>
      <c r="E16" s="14" t="s">
        <v>30</v>
      </c>
      <c r="F16" s="14" t="s">
        <v>31</v>
      </c>
      <c r="G16" s="14" t="s">
        <v>32</v>
      </c>
      <c r="H16" s="14" t="s">
        <v>30</v>
      </c>
      <c r="I16" s="14" t="s">
        <v>31</v>
      </c>
      <c r="J16" s="14" t="s">
        <v>32</v>
      </c>
      <c r="K16" s="14" t="s">
        <v>30</v>
      </c>
      <c r="L16" s="14" t="s">
        <v>31</v>
      </c>
      <c r="M16" s="14" t="s">
        <v>32</v>
      </c>
      <c r="N16" s="14" t="s">
        <v>30</v>
      </c>
      <c r="O16" s="14" t="s">
        <v>31</v>
      </c>
      <c r="P16" s="14" t="s">
        <v>32</v>
      </c>
      <c r="Q16" s="14" t="s">
        <v>30</v>
      </c>
      <c r="R16" s="14" t="s">
        <v>31</v>
      </c>
      <c r="S16" s="14" t="s">
        <v>32</v>
      </c>
      <c r="T16" s="14" t="s">
        <v>30</v>
      </c>
      <c r="U16" s="14" t="s">
        <v>31</v>
      </c>
      <c r="V16" s="14" t="s">
        <v>32</v>
      </c>
      <c r="W16" s="14" t="s">
        <v>30</v>
      </c>
      <c r="X16" s="14" t="s">
        <v>31</v>
      </c>
      <c r="Y16" s="14" t="s">
        <v>32</v>
      </c>
      <c r="Z16" s="14" t="s">
        <v>30</v>
      </c>
      <c r="AA16" s="14" t="s">
        <v>31</v>
      </c>
      <c r="AB16" s="14" t="s">
        <v>32</v>
      </c>
    </row>
    <row r="17" spans="1:28" ht="18" customHeight="1">
      <c r="A17" s="476"/>
      <c r="B17" s="164">
        <v>325</v>
      </c>
      <c r="C17" s="164">
        <v>1365</v>
      </c>
      <c r="D17" s="164">
        <v>4.2</v>
      </c>
      <c r="E17" s="164">
        <v>0</v>
      </c>
      <c r="F17" s="164">
        <v>0</v>
      </c>
      <c r="G17" s="15">
        <v>0</v>
      </c>
      <c r="H17" s="15">
        <v>190</v>
      </c>
      <c r="I17" s="15">
        <v>855</v>
      </c>
      <c r="J17" s="15">
        <v>4.5</v>
      </c>
      <c r="K17" s="15">
        <v>580</v>
      </c>
      <c r="L17" s="16">
        <v>6960</v>
      </c>
      <c r="M17" s="164">
        <v>12</v>
      </c>
      <c r="N17" s="164">
        <v>140</v>
      </c>
      <c r="O17" s="164">
        <v>700</v>
      </c>
      <c r="P17" s="164">
        <v>5</v>
      </c>
      <c r="Q17" s="164">
        <v>0</v>
      </c>
      <c r="R17" s="164">
        <v>0</v>
      </c>
      <c r="S17" s="164">
        <v>0</v>
      </c>
      <c r="T17" s="164">
        <v>140</v>
      </c>
      <c r="U17" s="164">
        <v>7000</v>
      </c>
      <c r="V17" s="164">
        <v>50</v>
      </c>
      <c r="W17" s="164">
        <v>60</v>
      </c>
      <c r="X17" s="164">
        <v>3900</v>
      </c>
      <c r="Y17" s="164">
        <v>65</v>
      </c>
      <c r="Z17" s="164">
        <v>0</v>
      </c>
      <c r="AA17" s="164">
        <v>0</v>
      </c>
      <c r="AB17" s="164">
        <v>0</v>
      </c>
    </row>
    <row r="18" spans="1:28" ht="19.5">
      <c r="A18" s="474" t="s">
        <v>20</v>
      </c>
      <c r="B18" s="480" t="s">
        <v>33</v>
      </c>
      <c r="C18" s="480"/>
      <c r="D18" s="480"/>
      <c r="E18" s="480" t="s">
        <v>34</v>
      </c>
      <c r="F18" s="480"/>
      <c r="G18" s="480"/>
      <c r="H18" s="480" t="s">
        <v>35</v>
      </c>
      <c r="I18" s="480"/>
      <c r="J18" s="480"/>
      <c r="K18" s="480" t="s">
        <v>36</v>
      </c>
      <c r="L18" s="480"/>
      <c r="M18" s="480"/>
      <c r="N18" s="480" t="s">
        <v>37</v>
      </c>
      <c r="O18" s="480"/>
      <c r="P18" s="480"/>
      <c r="Q18" s="480" t="s">
        <v>38</v>
      </c>
      <c r="R18" s="480"/>
      <c r="S18" s="480"/>
      <c r="T18" s="480" t="s">
        <v>39</v>
      </c>
      <c r="U18" s="480"/>
      <c r="V18" s="480"/>
      <c r="W18" s="480" t="s">
        <v>40</v>
      </c>
      <c r="X18" s="480"/>
      <c r="Y18" s="480"/>
      <c r="Z18" s="480" t="s">
        <v>41</v>
      </c>
      <c r="AA18" s="480"/>
      <c r="AB18" s="480"/>
    </row>
    <row r="19" spans="1:28" ht="18" customHeight="1">
      <c r="A19" s="475"/>
      <c r="B19" s="14" t="s">
        <v>30</v>
      </c>
      <c r="C19" s="14" t="s">
        <v>31</v>
      </c>
      <c r="D19" s="14" t="s">
        <v>32</v>
      </c>
      <c r="E19" s="14" t="s">
        <v>30</v>
      </c>
      <c r="F19" s="14" t="s">
        <v>31</v>
      </c>
      <c r="G19" s="14" t="s">
        <v>32</v>
      </c>
      <c r="H19" s="14" t="s">
        <v>30</v>
      </c>
      <c r="I19" s="14" t="s">
        <v>31</v>
      </c>
      <c r="J19" s="14" t="s">
        <v>32</v>
      </c>
      <c r="K19" s="14" t="s">
        <v>30</v>
      </c>
      <c r="L19" s="14" t="s">
        <v>31</v>
      </c>
      <c r="M19" s="14" t="s">
        <v>32</v>
      </c>
      <c r="N19" s="14" t="s">
        <v>30</v>
      </c>
      <c r="O19" s="14" t="s">
        <v>31</v>
      </c>
      <c r="P19" s="14" t="s">
        <v>32</v>
      </c>
      <c r="Q19" s="14" t="s">
        <v>30</v>
      </c>
      <c r="R19" s="14" t="s">
        <v>31</v>
      </c>
      <c r="S19" s="14" t="s">
        <v>32</v>
      </c>
      <c r="T19" s="14" t="s">
        <v>30</v>
      </c>
      <c r="U19" s="14" t="s">
        <v>31</v>
      </c>
      <c r="V19" s="14" t="s">
        <v>32</v>
      </c>
      <c r="W19" s="14" t="s">
        <v>30</v>
      </c>
      <c r="X19" s="14" t="s">
        <v>31</v>
      </c>
      <c r="Y19" s="14" t="s">
        <v>32</v>
      </c>
      <c r="Z19" s="14" t="s">
        <v>30</v>
      </c>
      <c r="AA19" s="14" t="s">
        <v>31</v>
      </c>
      <c r="AB19" s="14" t="s">
        <v>32</v>
      </c>
    </row>
    <row r="20" spans="1:28" ht="19.5" customHeight="1">
      <c r="A20" s="476"/>
      <c r="B20" s="164">
        <v>10</v>
      </c>
      <c r="C20" s="164">
        <v>60</v>
      </c>
      <c r="D20" s="164">
        <v>6</v>
      </c>
      <c r="E20" s="164">
        <v>88</v>
      </c>
      <c r="F20" s="164">
        <v>6512</v>
      </c>
      <c r="G20" s="164">
        <v>74</v>
      </c>
      <c r="H20" s="164">
        <v>220</v>
      </c>
      <c r="I20" s="164">
        <v>7700</v>
      </c>
      <c r="J20" s="164">
        <v>35</v>
      </c>
      <c r="K20" s="164">
        <v>0</v>
      </c>
      <c r="L20" s="164">
        <v>0</v>
      </c>
      <c r="M20" s="164">
        <v>0</v>
      </c>
      <c r="N20" s="164">
        <v>0</v>
      </c>
      <c r="O20" s="164">
        <v>0</v>
      </c>
      <c r="P20" s="164">
        <v>0</v>
      </c>
      <c r="Q20" s="164">
        <v>5</v>
      </c>
      <c r="R20" s="164">
        <v>20</v>
      </c>
      <c r="S20" s="164">
        <v>4</v>
      </c>
      <c r="T20" s="164">
        <v>0</v>
      </c>
      <c r="U20" s="164">
        <v>0</v>
      </c>
      <c r="V20" s="164">
        <v>0</v>
      </c>
      <c r="W20" s="164">
        <v>40</v>
      </c>
      <c r="X20" s="164">
        <v>300</v>
      </c>
      <c r="Y20" s="164">
        <v>7.5</v>
      </c>
      <c r="Z20" s="164">
        <v>0</v>
      </c>
      <c r="AA20" s="164">
        <v>0</v>
      </c>
      <c r="AB20" s="164">
        <v>0</v>
      </c>
    </row>
    <row r="21" spans="1:28" ht="18" customHeight="1">
      <c r="A21" s="481" t="s">
        <v>42</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row>
    <row r="22" spans="1:28" ht="18" customHeight="1">
      <c r="A22" s="474" t="s">
        <v>20</v>
      </c>
      <c r="B22" s="480" t="s">
        <v>43</v>
      </c>
      <c r="C22" s="480"/>
      <c r="D22" s="480"/>
      <c r="E22" s="480" t="s">
        <v>44</v>
      </c>
      <c r="F22" s="480"/>
      <c r="G22" s="480"/>
      <c r="H22" s="480" t="s">
        <v>45</v>
      </c>
      <c r="I22" s="480"/>
      <c r="J22" s="480"/>
      <c r="K22" s="480" t="s">
        <v>46</v>
      </c>
      <c r="L22" s="480"/>
      <c r="M22" s="480"/>
      <c r="N22" s="480" t="s">
        <v>47</v>
      </c>
      <c r="O22" s="480"/>
      <c r="P22" s="480"/>
      <c r="Q22" s="480" t="s">
        <v>48</v>
      </c>
      <c r="R22" s="480"/>
      <c r="S22" s="480"/>
      <c r="T22" s="480" t="s">
        <v>49</v>
      </c>
      <c r="U22" s="480"/>
      <c r="V22" s="480"/>
      <c r="W22" s="480" t="s">
        <v>50</v>
      </c>
      <c r="X22" s="480"/>
      <c r="Y22" s="480"/>
      <c r="Z22" s="480" t="s">
        <v>51</v>
      </c>
      <c r="AA22" s="480"/>
      <c r="AB22" s="480"/>
    </row>
    <row r="23" spans="1:28" ht="18" customHeight="1">
      <c r="A23" s="475"/>
      <c r="B23" s="14" t="s">
        <v>30</v>
      </c>
      <c r="C23" s="14" t="s">
        <v>31</v>
      </c>
      <c r="D23" s="14" t="s">
        <v>32</v>
      </c>
      <c r="E23" s="14" t="s">
        <v>30</v>
      </c>
      <c r="F23" s="14" t="s">
        <v>31</v>
      </c>
      <c r="G23" s="14" t="s">
        <v>32</v>
      </c>
      <c r="H23" s="14" t="s">
        <v>30</v>
      </c>
      <c r="I23" s="14" t="s">
        <v>31</v>
      </c>
      <c r="J23" s="14" t="s">
        <v>32</v>
      </c>
      <c r="K23" s="14" t="s">
        <v>30</v>
      </c>
      <c r="L23" s="14" t="s">
        <v>31</v>
      </c>
      <c r="M23" s="14" t="s">
        <v>32</v>
      </c>
      <c r="N23" s="14" t="s">
        <v>30</v>
      </c>
      <c r="O23" s="14" t="s">
        <v>31</v>
      </c>
      <c r="P23" s="14" t="s">
        <v>32</v>
      </c>
      <c r="Q23" s="14" t="s">
        <v>30</v>
      </c>
      <c r="R23" s="14" t="s">
        <v>31</v>
      </c>
      <c r="S23" s="14" t="s">
        <v>32</v>
      </c>
      <c r="T23" s="14" t="s">
        <v>30</v>
      </c>
      <c r="U23" s="14" t="s">
        <v>31</v>
      </c>
      <c r="V23" s="14" t="s">
        <v>32</v>
      </c>
      <c r="W23" s="14" t="s">
        <v>30</v>
      </c>
      <c r="X23" s="14" t="s">
        <v>31</v>
      </c>
      <c r="Y23" s="14" t="s">
        <v>32</v>
      </c>
      <c r="Z23" s="14" t="s">
        <v>30</v>
      </c>
      <c r="AA23" s="14" t="s">
        <v>31</v>
      </c>
      <c r="AB23" s="14" t="s">
        <v>32</v>
      </c>
    </row>
    <row r="24" spans="1:28" ht="18" customHeight="1">
      <c r="A24" s="476"/>
      <c r="B24" s="164">
        <v>5</v>
      </c>
      <c r="C24" s="164">
        <v>45</v>
      </c>
      <c r="D24" s="164">
        <v>9</v>
      </c>
      <c r="E24" s="164">
        <v>410</v>
      </c>
      <c r="F24" s="164">
        <v>2460</v>
      </c>
      <c r="G24" s="164">
        <v>6</v>
      </c>
      <c r="H24" s="164">
        <v>14</v>
      </c>
      <c r="I24" s="15">
        <v>2.8</v>
      </c>
      <c r="J24" s="15">
        <v>0.2</v>
      </c>
      <c r="K24" s="15">
        <v>535</v>
      </c>
      <c r="L24" s="16">
        <v>321</v>
      </c>
      <c r="M24" s="164">
        <v>0.6</v>
      </c>
      <c r="N24" s="164">
        <v>20</v>
      </c>
      <c r="O24" s="164">
        <v>170</v>
      </c>
      <c r="P24" s="164">
        <v>8.5</v>
      </c>
      <c r="Q24" s="164">
        <v>60</v>
      </c>
      <c r="R24" s="164">
        <v>72</v>
      </c>
      <c r="S24" s="164">
        <v>1.2</v>
      </c>
      <c r="T24" s="164">
        <v>76</v>
      </c>
      <c r="U24" s="164">
        <v>205</v>
      </c>
      <c r="V24" s="164">
        <v>2.7</v>
      </c>
      <c r="W24" s="164">
        <v>63</v>
      </c>
      <c r="X24" s="164">
        <v>359</v>
      </c>
      <c r="Y24" s="164">
        <v>5.7</v>
      </c>
      <c r="Z24" s="164">
        <v>45</v>
      </c>
      <c r="AA24" s="164">
        <v>234</v>
      </c>
      <c r="AB24" s="164">
        <v>5.2</v>
      </c>
    </row>
    <row r="25" spans="1:28" ht="18" customHeight="1">
      <c r="A25" s="17" t="s">
        <v>52</v>
      </c>
      <c r="B25" s="164">
        <v>50</v>
      </c>
      <c r="C25" s="164">
        <v>0</v>
      </c>
      <c r="D25" s="164">
        <v>0</v>
      </c>
      <c r="E25" s="164">
        <v>0</v>
      </c>
      <c r="F25" s="164">
        <v>0</v>
      </c>
      <c r="G25" s="164">
        <v>0</v>
      </c>
      <c r="H25" s="164">
        <v>20</v>
      </c>
      <c r="I25" s="164">
        <v>0</v>
      </c>
      <c r="J25" s="18"/>
      <c r="K25" s="164">
        <v>0</v>
      </c>
      <c r="L25" s="164">
        <v>0</v>
      </c>
      <c r="M25" s="164">
        <v>0</v>
      </c>
      <c r="N25" s="164">
        <v>0</v>
      </c>
      <c r="O25" s="164"/>
      <c r="P25" s="164">
        <v>0</v>
      </c>
      <c r="Q25" s="164">
        <v>600</v>
      </c>
      <c r="R25" s="164">
        <v>0</v>
      </c>
      <c r="S25" s="164">
        <v>0</v>
      </c>
      <c r="T25" s="164">
        <v>760</v>
      </c>
      <c r="U25" s="164">
        <v>0</v>
      </c>
      <c r="V25" s="164">
        <v>0</v>
      </c>
      <c r="W25" s="164">
        <v>630</v>
      </c>
      <c r="X25" s="164">
        <v>0</v>
      </c>
      <c r="Y25" s="164">
        <v>0</v>
      </c>
      <c r="Z25" s="164">
        <v>100</v>
      </c>
      <c r="AA25" s="164">
        <v>0</v>
      </c>
      <c r="AB25" s="164">
        <v>0</v>
      </c>
    </row>
    <row r="26" spans="1:28" ht="18" customHeight="1">
      <c r="A26" s="17" t="s">
        <v>53</v>
      </c>
      <c r="B26" s="164">
        <v>5</v>
      </c>
      <c r="C26" s="164">
        <v>0</v>
      </c>
      <c r="D26" s="164">
        <v>0</v>
      </c>
      <c r="E26" s="164">
        <v>410</v>
      </c>
      <c r="F26" s="164">
        <v>0</v>
      </c>
      <c r="G26" s="164">
        <v>0</v>
      </c>
      <c r="H26" s="164">
        <v>14</v>
      </c>
      <c r="I26" s="164">
        <v>0</v>
      </c>
      <c r="J26" s="164">
        <v>0</v>
      </c>
      <c r="K26" s="164">
        <v>535</v>
      </c>
      <c r="L26" s="164">
        <v>0</v>
      </c>
      <c r="M26" s="164">
        <v>0</v>
      </c>
      <c r="N26" s="164">
        <v>20</v>
      </c>
      <c r="O26" s="164">
        <v>0</v>
      </c>
      <c r="P26" s="164">
        <v>0</v>
      </c>
      <c r="Q26" s="164">
        <v>60</v>
      </c>
      <c r="R26" s="164">
        <v>0</v>
      </c>
      <c r="S26" s="164">
        <v>0</v>
      </c>
      <c r="T26" s="164">
        <v>76</v>
      </c>
      <c r="U26" s="164">
        <v>0</v>
      </c>
      <c r="V26" s="164">
        <v>0</v>
      </c>
      <c r="W26" s="164">
        <v>63</v>
      </c>
      <c r="X26" s="164">
        <v>0</v>
      </c>
      <c r="Y26" s="164">
        <v>0</v>
      </c>
      <c r="Z26" s="164">
        <v>45</v>
      </c>
      <c r="AA26" s="164">
        <v>0</v>
      </c>
      <c r="AB26" s="164">
        <v>0</v>
      </c>
    </row>
    <row r="27" spans="1:28" ht="38.25" customHeight="1">
      <c r="A27" s="11" t="s">
        <v>54</v>
      </c>
      <c r="B27" s="19"/>
      <c r="C27" s="19"/>
      <c r="D27" s="19"/>
      <c r="E27" s="19"/>
      <c r="F27" s="19"/>
      <c r="G27" s="19"/>
      <c r="H27" s="19"/>
      <c r="I27" s="19"/>
      <c r="J27" s="19"/>
      <c r="K27" s="19"/>
      <c r="L27" s="19"/>
      <c r="M27" s="19"/>
      <c r="N27" s="19"/>
      <c r="O27" s="19"/>
      <c r="P27" s="19"/>
      <c r="Q27" s="19"/>
      <c r="R27" s="19"/>
      <c r="S27" s="19"/>
      <c r="T27" s="19"/>
      <c r="U27" s="19"/>
      <c r="V27" s="19"/>
      <c r="W27" s="19"/>
      <c r="X27" s="19"/>
      <c r="Y27" s="19"/>
      <c r="Z27" s="2"/>
      <c r="AA27" s="2"/>
      <c r="AB27" s="2"/>
    </row>
    <row r="28" spans="1:28" ht="18" customHeight="1">
      <c r="A28" s="20" t="s">
        <v>20</v>
      </c>
      <c r="B28" s="14" t="s">
        <v>55</v>
      </c>
      <c r="C28" s="14" t="s">
        <v>56</v>
      </c>
      <c r="D28" s="14" t="s">
        <v>57</v>
      </c>
      <c r="E28" s="14" t="s">
        <v>58</v>
      </c>
      <c r="F28" s="14" t="s">
        <v>59</v>
      </c>
      <c r="G28" s="19"/>
      <c r="H28" s="19"/>
      <c r="I28" s="19"/>
      <c r="J28" s="19"/>
      <c r="K28" s="19"/>
      <c r="L28" s="19"/>
      <c r="M28" s="19"/>
      <c r="N28" s="19"/>
      <c r="O28" s="19"/>
      <c r="P28" s="19"/>
      <c r="Q28" s="19"/>
      <c r="R28" s="19"/>
      <c r="S28" s="19"/>
      <c r="T28" s="19"/>
      <c r="U28" s="19"/>
      <c r="V28" s="19"/>
      <c r="W28" s="19"/>
      <c r="X28" s="19"/>
      <c r="Y28" s="19"/>
      <c r="Z28" s="2"/>
      <c r="AA28" s="2"/>
      <c r="AB28" s="2"/>
    </row>
    <row r="29" spans="1:28" ht="18" customHeight="1">
      <c r="A29" s="20" t="s">
        <v>60</v>
      </c>
      <c r="B29" s="164">
        <v>5</v>
      </c>
      <c r="C29" s="164">
        <v>3.5</v>
      </c>
      <c r="D29" s="164">
        <v>14.5</v>
      </c>
      <c r="E29" s="164">
        <v>0</v>
      </c>
      <c r="F29" s="164">
        <v>0.5</v>
      </c>
      <c r="G29" s="19"/>
      <c r="H29" s="19"/>
      <c r="I29" s="19"/>
      <c r="J29" s="19"/>
      <c r="K29" s="19"/>
      <c r="L29" s="19"/>
      <c r="M29" s="19"/>
      <c r="N29" s="19"/>
      <c r="O29" s="19"/>
      <c r="P29" s="19"/>
      <c r="Q29" s="19"/>
      <c r="R29" s="19"/>
      <c r="S29" s="19"/>
      <c r="T29" s="19"/>
      <c r="U29" s="19"/>
      <c r="V29" s="19"/>
      <c r="W29" s="19"/>
      <c r="X29" s="19"/>
      <c r="Y29" s="19"/>
      <c r="Z29" s="2"/>
      <c r="AA29" s="2"/>
      <c r="AB29" s="2"/>
    </row>
    <row r="30" spans="1:28" ht="16.5" customHeight="1">
      <c r="A30" s="20" t="s">
        <v>61</v>
      </c>
      <c r="B30" s="164">
        <v>7500000</v>
      </c>
      <c r="C30" s="164">
        <v>525000</v>
      </c>
      <c r="D30" s="164">
        <v>2175</v>
      </c>
      <c r="E30" s="164">
        <v>0</v>
      </c>
      <c r="F30" s="164">
        <v>500</v>
      </c>
      <c r="G30" s="19"/>
      <c r="H30" s="19"/>
      <c r="I30" s="19"/>
      <c r="J30" s="19"/>
      <c r="K30" s="19"/>
      <c r="L30" s="19"/>
      <c r="M30" s="19"/>
      <c r="N30" s="19"/>
      <c r="O30" s="19"/>
      <c r="P30" s="19"/>
      <c r="Q30" s="19"/>
      <c r="R30" s="19"/>
      <c r="S30" s="19"/>
      <c r="T30" s="19"/>
      <c r="U30" s="19"/>
      <c r="V30" s="19"/>
      <c r="W30" s="19"/>
      <c r="X30" s="19"/>
      <c r="Y30" s="19"/>
      <c r="Z30" s="2"/>
      <c r="AA30" s="2"/>
      <c r="AB30" s="2"/>
    </row>
    <row r="31" spans="1:28" ht="16.5" customHeight="1">
      <c r="A31" s="11" t="s">
        <v>62</v>
      </c>
      <c r="B31" s="2"/>
      <c r="C31" s="2"/>
      <c r="D31" s="2"/>
      <c r="E31" s="2"/>
      <c r="F31" s="2"/>
      <c r="G31" s="2"/>
      <c r="H31" s="19"/>
      <c r="I31" s="19"/>
      <c r="J31" s="19"/>
      <c r="K31" s="19"/>
      <c r="L31" s="19"/>
      <c r="M31" s="19"/>
      <c r="N31" s="19"/>
      <c r="O31" s="19"/>
      <c r="P31" s="19"/>
      <c r="Q31" s="19"/>
      <c r="R31" s="19"/>
      <c r="S31" s="19"/>
      <c r="T31" s="19"/>
      <c r="U31" s="19"/>
      <c r="V31" s="19"/>
      <c r="W31" s="19"/>
      <c r="X31" s="19"/>
      <c r="Y31" s="19"/>
      <c r="Z31" s="2"/>
      <c r="AA31" s="2"/>
      <c r="AB31" s="2"/>
    </row>
    <row r="32" spans="1:28" ht="16.5" customHeight="1">
      <c r="A32" s="487" t="s">
        <v>63</v>
      </c>
      <c r="B32" s="487"/>
      <c r="C32" s="487"/>
      <c r="D32" s="488" t="s">
        <v>64</v>
      </c>
      <c r="E32" s="488"/>
      <c r="F32" s="488"/>
      <c r="G32" s="487" t="s">
        <v>65</v>
      </c>
      <c r="H32" s="487"/>
      <c r="I32" s="487"/>
      <c r="J32" s="489" t="s">
        <v>66</v>
      </c>
      <c r="K32" s="489"/>
      <c r="L32" s="489"/>
      <c r="M32" s="490" t="s">
        <v>67</v>
      </c>
      <c r="N32" s="490"/>
      <c r="O32" s="19"/>
      <c r="P32" s="19"/>
      <c r="Q32" s="19"/>
      <c r="R32" s="19"/>
      <c r="S32" s="19"/>
      <c r="T32" s="19"/>
      <c r="U32" s="19"/>
      <c r="V32" s="19"/>
      <c r="W32" s="19"/>
      <c r="X32" s="19"/>
      <c r="Y32" s="19"/>
      <c r="Z32" s="2"/>
      <c r="AA32" s="2"/>
      <c r="AB32" s="2"/>
    </row>
    <row r="33" spans="1:28" ht="16.5" customHeight="1">
      <c r="A33" s="21" t="s">
        <v>68</v>
      </c>
      <c r="B33" s="21" t="s">
        <v>69</v>
      </c>
      <c r="C33" s="21" t="s">
        <v>70</v>
      </c>
      <c r="D33" s="21" t="s">
        <v>71</v>
      </c>
      <c r="E33" s="21" t="s">
        <v>69</v>
      </c>
      <c r="F33" s="21" t="s">
        <v>70</v>
      </c>
      <c r="G33" s="22" t="s">
        <v>72</v>
      </c>
      <c r="H33" s="21" t="s">
        <v>69</v>
      </c>
      <c r="I33" s="21" t="s">
        <v>70</v>
      </c>
      <c r="J33" s="23" t="s">
        <v>71</v>
      </c>
      <c r="K33" s="21" t="s">
        <v>69</v>
      </c>
      <c r="L33" s="21" t="s">
        <v>70</v>
      </c>
      <c r="M33" s="21" t="s">
        <v>69</v>
      </c>
      <c r="N33" s="21" t="s">
        <v>70</v>
      </c>
      <c r="O33" s="19"/>
      <c r="P33" s="19"/>
      <c r="Q33" s="19"/>
      <c r="R33" s="19"/>
      <c r="S33" s="19"/>
      <c r="T33" s="19"/>
      <c r="U33" s="19"/>
      <c r="V33" s="19"/>
      <c r="W33" s="19"/>
      <c r="X33" s="19"/>
      <c r="Y33" s="19"/>
      <c r="Z33" s="2"/>
      <c r="AA33" s="2"/>
      <c r="AB33" s="2"/>
    </row>
    <row r="34" spans="1:28" ht="16.5" customHeight="1">
      <c r="A34" s="24">
        <v>1124</v>
      </c>
      <c r="B34" s="25">
        <v>6680</v>
      </c>
      <c r="C34" s="25">
        <v>7</v>
      </c>
      <c r="D34" s="24">
        <v>41</v>
      </c>
      <c r="E34" s="24">
        <v>500</v>
      </c>
      <c r="F34" s="24">
        <v>10</v>
      </c>
      <c r="G34" s="24">
        <v>1</v>
      </c>
      <c r="H34" s="24">
        <v>10</v>
      </c>
      <c r="I34" s="24">
        <v>2</v>
      </c>
      <c r="J34" s="24">
        <v>1</v>
      </c>
      <c r="K34" s="24">
        <v>0</v>
      </c>
      <c r="L34" s="24">
        <v>200</v>
      </c>
      <c r="M34" s="24">
        <v>0</v>
      </c>
      <c r="N34" s="24">
        <v>202</v>
      </c>
      <c r="O34" s="19"/>
      <c r="P34" s="19"/>
      <c r="Q34" s="19"/>
      <c r="R34" s="19"/>
      <c r="S34" s="19"/>
      <c r="T34" s="19"/>
      <c r="U34" s="19"/>
      <c r="V34" s="19"/>
      <c r="W34" s="19"/>
      <c r="X34" s="19"/>
      <c r="Y34" s="19"/>
      <c r="Z34" s="2"/>
      <c r="AA34" s="2"/>
      <c r="AB34" s="2"/>
    </row>
    <row r="35" spans="1:28" ht="18" customHeight="1">
      <c r="A35" s="11" t="s">
        <v>73</v>
      </c>
      <c r="B35" s="19"/>
      <c r="C35" s="19"/>
      <c r="D35" s="19"/>
      <c r="E35" s="19"/>
      <c r="F35" s="19"/>
      <c r="G35" s="19"/>
      <c r="H35" s="19"/>
      <c r="I35" s="19"/>
      <c r="J35" s="19"/>
      <c r="K35" s="19"/>
      <c r="L35" s="19"/>
      <c r="M35" s="19"/>
      <c r="N35" s="19"/>
      <c r="O35" s="19"/>
      <c r="P35" s="19"/>
      <c r="Q35" s="19"/>
      <c r="R35" s="19"/>
      <c r="S35" s="19"/>
      <c r="T35" s="19"/>
      <c r="U35" s="19"/>
      <c r="V35" s="19"/>
      <c r="W35" s="19"/>
      <c r="X35" s="19"/>
      <c r="Y35" s="19"/>
      <c r="Z35" s="2"/>
      <c r="AA35" s="2"/>
      <c r="AB35" s="2"/>
    </row>
    <row r="36" spans="1:28" ht="18" customHeight="1">
      <c r="A36" s="26" t="s">
        <v>74</v>
      </c>
      <c r="B36" s="26" t="s">
        <v>75</v>
      </c>
      <c r="C36" s="26" t="s">
        <v>76</v>
      </c>
      <c r="D36" s="26" t="s">
        <v>77</v>
      </c>
      <c r="E36" s="26" t="s">
        <v>78</v>
      </c>
      <c r="F36" s="26" t="s">
        <v>79</v>
      </c>
      <c r="G36" s="26" t="s">
        <v>80</v>
      </c>
      <c r="H36" s="19"/>
      <c r="I36" s="19"/>
      <c r="J36" s="19"/>
      <c r="K36" s="19"/>
      <c r="L36" s="19"/>
      <c r="M36" s="19"/>
      <c r="N36" s="19"/>
      <c r="O36" s="19"/>
      <c r="P36" s="19"/>
      <c r="Q36" s="19"/>
      <c r="R36" s="19"/>
      <c r="S36" s="19"/>
      <c r="T36" s="19"/>
      <c r="U36" s="19"/>
      <c r="V36" s="19"/>
      <c r="W36" s="19"/>
      <c r="X36" s="19"/>
      <c r="Y36" s="19"/>
      <c r="Z36" s="2"/>
      <c r="AA36" s="2"/>
      <c r="AB36" s="2"/>
    </row>
    <row r="37" spans="1:28" ht="18" customHeight="1">
      <c r="A37" s="26" t="s">
        <v>52</v>
      </c>
      <c r="B37" s="27">
        <v>4000</v>
      </c>
      <c r="C37" s="27">
        <v>1000</v>
      </c>
      <c r="D37" s="27">
        <v>500</v>
      </c>
      <c r="E37" s="27">
        <v>25</v>
      </c>
      <c r="F37" s="27">
        <v>10</v>
      </c>
      <c r="G37" s="27">
        <v>2</v>
      </c>
      <c r="H37" s="19"/>
      <c r="I37" s="19"/>
      <c r="J37" s="19"/>
      <c r="K37" s="19"/>
      <c r="L37" s="19"/>
      <c r="M37" s="19"/>
      <c r="N37" s="19"/>
      <c r="O37" s="19"/>
      <c r="P37" s="19"/>
      <c r="Q37" s="19"/>
      <c r="R37" s="19"/>
      <c r="S37" s="19"/>
      <c r="T37" s="19"/>
      <c r="U37" s="19"/>
      <c r="V37" s="19"/>
      <c r="W37" s="19"/>
      <c r="X37" s="19"/>
      <c r="Y37" s="19"/>
      <c r="Z37" s="2"/>
      <c r="AA37" s="2"/>
      <c r="AB37" s="2"/>
    </row>
    <row r="38" spans="1:28" ht="18" customHeight="1">
      <c r="A38" s="26" t="s">
        <v>53</v>
      </c>
      <c r="B38" s="27">
        <v>4000</v>
      </c>
      <c r="C38" s="27">
        <v>3000</v>
      </c>
      <c r="D38" s="27">
        <v>3900</v>
      </c>
      <c r="E38" s="27">
        <v>500</v>
      </c>
      <c r="F38" s="27">
        <v>200</v>
      </c>
      <c r="G38" s="27">
        <v>0.8</v>
      </c>
      <c r="H38" s="19"/>
      <c r="I38" s="19"/>
      <c r="J38" s="19"/>
      <c r="K38" s="19"/>
      <c r="L38" s="19"/>
      <c r="M38" s="19"/>
      <c r="N38" s="19"/>
      <c r="O38" s="19"/>
      <c r="P38" s="19"/>
      <c r="Q38" s="19"/>
      <c r="R38" s="19"/>
      <c r="S38" s="19"/>
      <c r="T38" s="19"/>
      <c r="U38" s="19"/>
      <c r="V38" s="19"/>
      <c r="W38" s="19"/>
      <c r="X38" s="19"/>
      <c r="Y38" s="19"/>
      <c r="Z38" s="2"/>
      <c r="AA38" s="2"/>
      <c r="AB38" s="2"/>
    </row>
    <row r="39" spans="1:28" ht="18" customHeight="1">
      <c r="A39" s="11" t="s">
        <v>81</v>
      </c>
      <c r="B39" s="28"/>
      <c r="C39" s="28"/>
      <c r="D39" s="28"/>
      <c r="E39" s="28"/>
      <c r="F39" s="28"/>
      <c r="G39" s="28"/>
      <c r="H39" s="28"/>
      <c r="I39" s="28"/>
      <c r="J39" s="28"/>
      <c r="K39" s="28"/>
      <c r="L39" s="28"/>
      <c r="M39" s="28"/>
      <c r="N39" s="28"/>
      <c r="O39" s="29"/>
      <c r="P39" s="30"/>
      <c r="Q39" s="30"/>
      <c r="R39" s="2"/>
      <c r="S39" s="31"/>
      <c r="T39" s="31"/>
      <c r="U39" s="31"/>
      <c r="V39" s="31"/>
      <c r="W39" s="31"/>
      <c r="X39" s="31"/>
      <c r="Y39" s="31"/>
      <c r="Z39" s="31"/>
      <c r="AA39" s="31"/>
      <c r="AB39" s="31"/>
    </row>
    <row r="40" spans="1:28" ht="16.5" customHeight="1">
      <c r="A40" s="14" t="s">
        <v>82</v>
      </c>
      <c r="B40" s="14" t="s">
        <v>83</v>
      </c>
      <c r="C40" s="14" t="s">
        <v>84</v>
      </c>
      <c r="D40" s="14" t="s">
        <v>85</v>
      </c>
      <c r="E40" s="14" t="s">
        <v>86</v>
      </c>
      <c r="F40" s="14" t="s">
        <v>87</v>
      </c>
      <c r="G40" s="14" t="s">
        <v>88</v>
      </c>
      <c r="H40" s="14" t="s">
        <v>89</v>
      </c>
      <c r="I40" s="14" t="s">
        <v>90</v>
      </c>
      <c r="J40" s="14" t="s">
        <v>91</v>
      </c>
      <c r="K40" s="14" t="s">
        <v>92</v>
      </c>
      <c r="L40" s="14" t="s">
        <v>93</v>
      </c>
      <c r="M40" s="14" t="s">
        <v>94</v>
      </c>
      <c r="N40" s="32" t="s">
        <v>95</v>
      </c>
      <c r="O40" s="2"/>
      <c r="P40" s="2"/>
      <c r="Q40" s="2"/>
      <c r="R40" s="2"/>
      <c r="S40" s="2"/>
      <c r="T40" s="2"/>
      <c r="U40" s="2"/>
      <c r="V40" s="2"/>
      <c r="W40" s="2"/>
      <c r="X40" s="2"/>
      <c r="Y40" s="2"/>
      <c r="Z40" s="2"/>
      <c r="AA40" s="2"/>
      <c r="AB40" s="2"/>
    </row>
    <row r="41" spans="1:28" ht="23.25" customHeight="1">
      <c r="A41" s="20" t="s">
        <v>96</v>
      </c>
      <c r="B41" s="33">
        <v>0</v>
      </c>
      <c r="C41" s="33">
        <v>4</v>
      </c>
      <c r="D41" s="33">
        <v>0</v>
      </c>
      <c r="E41" s="33">
        <v>2</v>
      </c>
      <c r="F41" s="33">
        <v>2</v>
      </c>
      <c r="G41" s="33">
        <v>0</v>
      </c>
      <c r="H41" s="33">
        <v>0</v>
      </c>
      <c r="I41" s="33">
        <v>2</v>
      </c>
      <c r="J41" s="33">
        <v>5</v>
      </c>
      <c r="K41" s="33">
        <v>14</v>
      </c>
      <c r="L41" s="33">
        <v>5</v>
      </c>
      <c r="M41" s="33">
        <v>3</v>
      </c>
      <c r="N41" s="33">
        <v>0</v>
      </c>
      <c r="O41" s="34"/>
      <c r="P41" s="34"/>
      <c r="Q41" s="34"/>
      <c r="R41" s="34"/>
      <c r="S41" s="34"/>
      <c r="T41" s="2"/>
      <c r="U41" s="2"/>
      <c r="V41" s="2"/>
      <c r="W41" s="2"/>
      <c r="X41" s="2"/>
      <c r="Y41" s="2"/>
      <c r="Z41" s="2"/>
      <c r="AA41" s="2"/>
      <c r="AB41" s="2"/>
    </row>
    <row r="42" spans="1:28" ht="19.5">
      <c r="A42" s="20" t="s">
        <v>97</v>
      </c>
      <c r="B42" s="33">
        <v>0</v>
      </c>
      <c r="C42" s="33">
        <v>15</v>
      </c>
      <c r="D42" s="33">
        <v>0</v>
      </c>
      <c r="E42" s="33">
        <v>12</v>
      </c>
      <c r="F42" s="33">
        <v>4</v>
      </c>
      <c r="G42" s="33"/>
      <c r="H42" s="33">
        <v>0</v>
      </c>
      <c r="I42" s="33">
        <v>4</v>
      </c>
      <c r="J42" s="33">
        <v>6</v>
      </c>
      <c r="K42" s="33">
        <v>8</v>
      </c>
      <c r="L42" s="33">
        <v>18</v>
      </c>
      <c r="M42" s="33">
        <v>9</v>
      </c>
      <c r="N42" s="33">
        <v>0</v>
      </c>
      <c r="O42" s="34"/>
      <c r="P42" s="34"/>
      <c r="Q42" s="34"/>
      <c r="R42" s="34"/>
      <c r="S42" s="34"/>
      <c r="T42" s="2"/>
      <c r="U42" s="2"/>
      <c r="V42" s="2"/>
      <c r="W42" s="2"/>
      <c r="X42" s="2"/>
      <c r="Y42" s="2"/>
      <c r="Z42" s="2"/>
      <c r="AA42" s="2"/>
      <c r="AB42" s="2"/>
    </row>
    <row r="43" spans="1:28" ht="25.5">
      <c r="A43" s="11" t="s">
        <v>98</v>
      </c>
      <c r="B43" s="34"/>
      <c r="C43" s="34"/>
      <c r="D43" s="34"/>
      <c r="E43" s="34"/>
      <c r="F43" s="34"/>
      <c r="G43" s="34"/>
      <c r="H43" s="34"/>
      <c r="I43" s="34"/>
      <c r="J43" s="34"/>
      <c r="K43" s="34"/>
      <c r="L43" s="34"/>
      <c r="M43" s="34"/>
      <c r="N43" s="34"/>
      <c r="O43" s="34"/>
      <c r="P43" s="34"/>
      <c r="Q43" s="34"/>
      <c r="R43" s="34"/>
      <c r="S43" s="34"/>
      <c r="T43" s="2"/>
      <c r="U43" s="2"/>
      <c r="V43" s="2"/>
      <c r="W43" s="2"/>
      <c r="X43" s="2"/>
      <c r="Y43" s="2"/>
      <c r="Z43" s="2"/>
      <c r="AA43" s="2"/>
      <c r="AB43" s="2"/>
    </row>
    <row r="44" spans="1:28" ht="19.5">
      <c r="A44" s="20" t="s">
        <v>99</v>
      </c>
      <c r="B44" s="20" t="s">
        <v>100</v>
      </c>
      <c r="C44" s="20" t="s">
        <v>101</v>
      </c>
      <c r="D44" s="20" t="s">
        <v>102</v>
      </c>
      <c r="E44" s="20" t="s">
        <v>103</v>
      </c>
      <c r="F44" s="20" t="s">
        <v>104</v>
      </c>
      <c r="G44" s="20" t="s">
        <v>105</v>
      </c>
      <c r="H44" s="20" t="s">
        <v>106</v>
      </c>
      <c r="I44" s="20" t="s">
        <v>107</v>
      </c>
      <c r="J44" s="20" t="s">
        <v>108</v>
      </c>
      <c r="K44" s="20" t="s">
        <v>109</v>
      </c>
      <c r="L44" s="20" t="s">
        <v>110</v>
      </c>
      <c r="M44" s="20" t="s">
        <v>111</v>
      </c>
      <c r="N44" s="35" t="s">
        <v>112</v>
      </c>
      <c r="O44" s="20" t="s">
        <v>113</v>
      </c>
      <c r="P44" s="20" t="s">
        <v>114</v>
      </c>
      <c r="Q44" s="20" t="s">
        <v>115</v>
      </c>
      <c r="R44" s="20" t="s">
        <v>116</v>
      </c>
      <c r="S44" s="20" t="s">
        <v>117</v>
      </c>
      <c r="T44" s="20" t="s">
        <v>118</v>
      </c>
      <c r="U44" s="20" t="s">
        <v>119</v>
      </c>
      <c r="V44" s="20" t="s">
        <v>120</v>
      </c>
      <c r="W44" s="20" t="s">
        <v>121</v>
      </c>
      <c r="X44" s="2"/>
      <c r="Y44" s="2"/>
      <c r="Z44" s="2"/>
      <c r="AA44" s="2"/>
      <c r="AB44" s="2"/>
    </row>
    <row r="45" spans="1:28" ht="19.5">
      <c r="A45" s="20" t="s">
        <v>96</v>
      </c>
      <c r="B45" s="36">
        <v>741</v>
      </c>
      <c r="C45" s="36">
        <v>41</v>
      </c>
      <c r="D45" s="36">
        <v>0</v>
      </c>
      <c r="E45" s="36">
        <v>5</v>
      </c>
      <c r="F45" s="36">
        <v>22</v>
      </c>
      <c r="G45" s="36">
        <v>19</v>
      </c>
      <c r="H45" s="36">
        <v>0</v>
      </c>
      <c r="I45" s="36">
        <v>2</v>
      </c>
      <c r="J45" s="36">
        <v>2</v>
      </c>
      <c r="K45" s="36">
        <v>0</v>
      </c>
      <c r="L45" s="36">
        <v>35</v>
      </c>
      <c r="M45" s="36">
        <v>17</v>
      </c>
      <c r="N45" s="36">
        <v>40</v>
      </c>
      <c r="O45" s="36">
        <v>700</v>
      </c>
      <c r="P45" s="36">
        <v>317</v>
      </c>
      <c r="Q45" s="36">
        <v>100</v>
      </c>
      <c r="R45" s="36">
        <v>40</v>
      </c>
      <c r="S45" s="36">
        <v>0</v>
      </c>
      <c r="T45" s="36">
        <v>0</v>
      </c>
      <c r="U45" s="36">
        <v>300</v>
      </c>
      <c r="V45" s="36">
        <v>5</v>
      </c>
      <c r="W45" s="36">
        <v>5</v>
      </c>
      <c r="X45" s="2"/>
      <c r="Y45" s="2"/>
      <c r="Z45" s="2"/>
      <c r="AA45" s="2"/>
      <c r="AB45" s="2"/>
    </row>
    <row r="46" spans="1:28" ht="25.5">
      <c r="A46" s="11" t="s">
        <v>122</v>
      </c>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19.5">
      <c r="A47" s="20" t="s">
        <v>123</v>
      </c>
      <c r="B47" s="20" t="s">
        <v>124</v>
      </c>
      <c r="C47" s="20" t="s">
        <v>125</v>
      </c>
      <c r="D47" s="20" t="s">
        <v>126</v>
      </c>
      <c r="E47" s="20" t="s">
        <v>127</v>
      </c>
      <c r="F47" s="20" t="s">
        <v>128</v>
      </c>
      <c r="G47" s="20" t="s">
        <v>129</v>
      </c>
      <c r="H47" s="20" t="s">
        <v>130</v>
      </c>
      <c r="I47" s="2"/>
      <c r="J47" s="2"/>
      <c r="K47" s="2"/>
      <c r="L47" s="2"/>
      <c r="M47" s="2"/>
      <c r="N47" s="2"/>
      <c r="O47" s="2"/>
      <c r="P47" s="2"/>
      <c r="Q47" s="2"/>
      <c r="R47" s="2"/>
      <c r="S47" s="2"/>
      <c r="T47" s="2"/>
      <c r="U47" s="2"/>
      <c r="V47" s="2"/>
      <c r="W47" s="2"/>
      <c r="X47" s="2"/>
      <c r="Y47" s="2"/>
      <c r="Z47" s="2"/>
      <c r="AA47" s="2"/>
      <c r="AB47" s="2"/>
    </row>
    <row r="48" spans="1:28" ht="19.5">
      <c r="A48" s="20" t="s">
        <v>131</v>
      </c>
      <c r="B48" s="33">
        <v>1278</v>
      </c>
      <c r="C48" s="33">
        <v>0</v>
      </c>
      <c r="D48" s="33">
        <v>0</v>
      </c>
      <c r="E48" s="33">
        <v>280</v>
      </c>
      <c r="F48" s="33">
        <v>0</v>
      </c>
      <c r="G48" s="33">
        <v>240</v>
      </c>
      <c r="H48" s="37">
        <v>0</v>
      </c>
      <c r="I48" s="2"/>
      <c r="J48" s="2"/>
      <c r="K48" s="2"/>
      <c r="L48" s="2"/>
      <c r="M48" s="2"/>
      <c r="N48" s="2"/>
      <c r="O48" s="2"/>
      <c r="P48" s="2"/>
      <c r="Q48" s="2"/>
      <c r="R48" s="2"/>
      <c r="S48" s="2"/>
      <c r="T48" s="2"/>
      <c r="U48" s="2"/>
      <c r="V48" s="2"/>
      <c r="W48" s="2"/>
      <c r="X48" s="2"/>
      <c r="Y48" s="2"/>
      <c r="Z48" s="2"/>
      <c r="AA48" s="2"/>
      <c r="AB48" s="2"/>
    </row>
    <row r="49" spans="1:12" ht="25.5">
      <c r="A49" s="11" t="s">
        <v>132</v>
      </c>
      <c r="B49" s="2"/>
      <c r="C49" s="2"/>
      <c r="D49" s="2"/>
      <c r="E49" s="2"/>
      <c r="F49" s="2"/>
      <c r="G49" s="2"/>
      <c r="H49" s="2"/>
      <c r="I49" s="2"/>
      <c r="J49" s="2"/>
      <c r="K49" s="2"/>
      <c r="L49" s="2"/>
    </row>
    <row r="50" spans="1:12" ht="19.5">
      <c r="A50" s="480" t="s">
        <v>133</v>
      </c>
      <c r="B50" s="482" t="s">
        <v>134</v>
      </c>
      <c r="C50" s="482"/>
      <c r="D50" s="482"/>
      <c r="E50" s="482"/>
      <c r="F50" s="482" t="s">
        <v>135</v>
      </c>
      <c r="G50" s="482"/>
      <c r="H50" s="482"/>
      <c r="I50" s="482"/>
      <c r="J50" s="482" t="s">
        <v>136</v>
      </c>
      <c r="K50" s="482"/>
      <c r="L50" s="482"/>
    </row>
    <row r="51" spans="1:12" ht="19.5">
      <c r="A51" s="480"/>
      <c r="B51" s="26" t="s">
        <v>137</v>
      </c>
      <c r="C51" s="26" t="s">
        <v>138</v>
      </c>
      <c r="D51" s="26" t="s">
        <v>139</v>
      </c>
      <c r="E51" s="26" t="s">
        <v>140</v>
      </c>
      <c r="F51" s="26" t="s">
        <v>141</v>
      </c>
      <c r="G51" s="26" t="s">
        <v>142</v>
      </c>
      <c r="H51" s="26" t="s">
        <v>143</v>
      </c>
      <c r="I51" s="26" t="s">
        <v>144</v>
      </c>
      <c r="J51" s="26" t="s">
        <v>145</v>
      </c>
      <c r="K51" s="26" t="s">
        <v>146</v>
      </c>
      <c r="L51" s="26" t="s">
        <v>147</v>
      </c>
    </row>
    <row r="52" spans="1:12" ht="19.5">
      <c r="A52" s="26" t="s">
        <v>131</v>
      </c>
      <c r="B52" s="27">
        <v>0</v>
      </c>
      <c r="C52" s="27">
        <v>43</v>
      </c>
      <c r="D52" s="27">
        <v>561</v>
      </c>
      <c r="E52" s="27">
        <v>1194</v>
      </c>
      <c r="F52" s="27">
        <v>0</v>
      </c>
      <c r="G52" s="27">
        <v>1258</v>
      </c>
      <c r="H52" s="27">
        <v>540</v>
      </c>
      <c r="I52" s="27">
        <v>0</v>
      </c>
      <c r="J52" s="27">
        <v>1798</v>
      </c>
      <c r="K52" s="27">
        <v>0</v>
      </c>
      <c r="L52" s="27">
        <v>0</v>
      </c>
    </row>
    <row r="53" spans="1:12" ht="25.5">
      <c r="A53" s="11" t="s">
        <v>148</v>
      </c>
      <c r="B53" s="2"/>
      <c r="C53" s="2"/>
      <c r="D53" s="2"/>
      <c r="E53" s="2"/>
      <c r="F53" s="2"/>
      <c r="G53" s="2"/>
      <c r="H53" s="2"/>
      <c r="I53" s="2"/>
      <c r="J53" s="2"/>
      <c r="K53" s="2"/>
      <c r="L53" s="2"/>
    </row>
    <row r="54" spans="1:12" ht="19.5">
      <c r="A54" s="483" t="s">
        <v>149</v>
      </c>
      <c r="B54" s="485" t="s">
        <v>150</v>
      </c>
      <c r="C54" s="486"/>
      <c r="D54" s="485" t="s">
        <v>151</v>
      </c>
      <c r="E54" s="486"/>
      <c r="F54" s="485" t="s">
        <v>152</v>
      </c>
      <c r="G54" s="486"/>
      <c r="H54" s="2"/>
      <c r="I54" s="2"/>
      <c r="J54" s="2"/>
      <c r="K54" s="2"/>
      <c r="L54" s="2"/>
    </row>
    <row r="55" spans="1:12" ht="19.5">
      <c r="A55" s="484"/>
      <c r="B55" s="26" t="s">
        <v>153</v>
      </c>
      <c r="C55" s="26" t="s">
        <v>154</v>
      </c>
      <c r="D55" s="26" t="s">
        <v>153</v>
      </c>
      <c r="E55" s="26" t="s">
        <v>154</v>
      </c>
      <c r="F55" s="26" t="s">
        <v>153</v>
      </c>
      <c r="G55" s="26" t="s">
        <v>154</v>
      </c>
      <c r="H55" s="2"/>
      <c r="I55" s="2"/>
      <c r="J55" s="2"/>
      <c r="K55" s="2"/>
      <c r="L55" s="2"/>
    </row>
    <row r="56" spans="1:7" ht="18">
      <c r="A56" s="38">
        <v>1</v>
      </c>
      <c r="B56" s="38" t="s">
        <v>155</v>
      </c>
      <c r="C56" s="38" t="s">
        <v>156</v>
      </c>
      <c r="D56" s="38" t="s">
        <v>157</v>
      </c>
      <c r="E56" s="38" t="s">
        <v>158</v>
      </c>
      <c r="F56" s="38" t="s">
        <v>159</v>
      </c>
      <c r="G56" s="38" t="s">
        <v>160</v>
      </c>
    </row>
    <row r="57" spans="1:12" ht="18" customHeight="1">
      <c r="A57" s="38">
        <v>2</v>
      </c>
      <c r="B57" s="38" t="s">
        <v>161</v>
      </c>
      <c r="C57" s="38" t="s">
        <v>162</v>
      </c>
      <c r="D57" s="38" t="s">
        <v>163</v>
      </c>
      <c r="E57" s="38" t="s">
        <v>164</v>
      </c>
      <c r="F57" s="38" t="s">
        <v>165</v>
      </c>
      <c r="G57" s="38" t="s">
        <v>166</v>
      </c>
      <c r="H57" s="2"/>
      <c r="I57" s="2"/>
      <c r="J57" s="2"/>
      <c r="K57" s="2"/>
      <c r="L57" s="2"/>
    </row>
    <row r="58" spans="1:12" ht="18">
      <c r="A58" s="38">
        <v>3</v>
      </c>
      <c r="B58" s="38" t="s">
        <v>167</v>
      </c>
      <c r="C58" s="38" t="s">
        <v>168</v>
      </c>
      <c r="D58" s="38" t="s">
        <v>169</v>
      </c>
      <c r="E58" s="38" t="s">
        <v>170</v>
      </c>
      <c r="F58" s="38" t="s">
        <v>171</v>
      </c>
      <c r="G58" s="38" t="s">
        <v>172</v>
      </c>
      <c r="H58" s="2"/>
      <c r="I58" s="2"/>
      <c r="J58" s="2"/>
      <c r="K58" s="2"/>
      <c r="L58" s="2"/>
    </row>
    <row r="59" spans="1:12" ht="18">
      <c r="A59" s="38">
        <v>4</v>
      </c>
      <c r="B59" s="38" t="s">
        <v>173</v>
      </c>
      <c r="C59" s="38" t="s">
        <v>174</v>
      </c>
      <c r="D59" s="38" t="s">
        <v>175</v>
      </c>
      <c r="E59" s="38" t="s">
        <v>176</v>
      </c>
      <c r="F59" s="38" t="s">
        <v>177</v>
      </c>
      <c r="G59" s="38" t="s">
        <v>178</v>
      </c>
      <c r="H59" s="2"/>
      <c r="I59" s="2"/>
      <c r="J59" s="2"/>
      <c r="K59" s="2"/>
      <c r="L59" s="2"/>
    </row>
    <row r="60" spans="1:12" ht="18">
      <c r="A60" s="38">
        <v>5</v>
      </c>
      <c r="B60" s="38" t="s">
        <v>179</v>
      </c>
      <c r="C60" s="38" t="s">
        <v>180</v>
      </c>
      <c r="D60" s="38" t="s">
        <v>181</v>
      </c>
      <c r="E60" s="38" t="s">
        <v>182</v>
      </c>
      <c r="F60" s="38" t="s">
        <v>183</v>
      </c>
      <c r="G60" s="38" t="s">
        <v>184</v>
      </c>
      <c r="H60" s="2"/>
      <c r="I60" s="2"/>
      <c r="J60" s="2"/>
      <c r="K60" s="2"/>
      <c r="L60" s="2"/>
    </row>
    <row r="61" spans="1:12" ht="18">
      <c r="A61" s="38">
        <v>6</v>
      </c>
      <c r="B61" s="38"/>
      <c r="C61" s="38" t="s">
        <v>185</v>
      </c>
      <c r="D61" s="38" t="s">
        <v>186</v>
      </c>
      <c r="E61" s="38" t="s">
        <v>187</v>
      </c>
      <c r="F61" s="38" t="s">
        <v>172</v>
      </c>
      <c r="G61" s="38" t="s">
        <v>188</v>
      </c>
      <c r="H61" s="2"/>
      <c r="I61" s="2"/>
      <c r="J61" s="2"/>
      <c r="K61" s="2"/>
      <c r="L61" s="2"/>
    </row>
    <row r="62" spans="1:12" ht="18">
      <c r="A62" s="38">
        <v>7</v>
      </c>
      <c r="B62" s="38"/>
      <c r="C62" s="38" t="s">
        <v>189</v>
      </c>
      <c r="D62" s="38"/>
      <c r="E62" s="38"/>
      <c r="F62" s="38" t="s">
        <v>178</v>
      </c>
      <c r="G62" s="38" t="s">
        <v>190</v>
      </c>
      <c r="H62" s="2"/>
      <c r="I62" s="2"/>
      <c r="J62" s="2"/>
      <c r="K62" s="2"/>
      <c r="L62" s="2"/>
    </row>
    <row r="63" spans="1:12" ht="18">
      <c r="A63" s="38">
        <v>8</v>
      </c>
      <c r="B63" s="38"/>
      <c r="C63" s="38" t="s">
        <v>191</v>
      </c>
      <c r="D63" s="38"/>
      <c r="E63" s="38"/>
      <c r="F63" s="38" t="s">
        <v>192</v>
      </c>
      <c r="G63" s="38" t="s">
        <v>193</v>
      </c>
      <c r="H63" s="2"/>
      <c r="I63" s="2"/>
      <c r="J63" s="2"/>
      <c r="K63" s="2"/>
      <c r="L63" s="2"/>
    </row>
    <row r="64" spans="1:12" ht="18">
      <c r="A64" s="38">
        <v>9</v>
      </c>
      <c r="B64" s="38"/>
      <c r="C64" s="38" t="s">
        <v>194</v>
      </c>
      <c r="D64" s="38"/>
      <c r="E64" s="38"/>
      <c r="F64" s="38" t="s">
        <v>195</v>
      </c>
      <c r="G64" s="38" t="s">
        <v>196</v>
      </c>
      <c r="H64" s="2"/>
      <c r="I64" s="2"/>
      <c r="J64" s="2"/>
      <c r="K64" s="2"/>
      <c r="L64" s="2"/>
    </row>
    <row r="65" spans="1:7" ht="18">
      <c r="A65" s="38">
        <v>10</v>
      </c>
      <c r="B65" s="38"/>
      <c r="C65" s="38"/>
      <c r="D65" s="38"/>
      <c r="E65" s="38"/>
      <c r="F65" s="38" t="s">
        <v>197</v>
      </c>
      <c r="G65" s="38"/>
    </row>
    <row r="66" spans="1:7" ht="19.5">
      <c r="A66" s="38">
        <v>11</v>
      </c>
      <c r="B66" s="38"/>
      <c r="C66" s="38"/>
      <c r="D66" s="38"/>
      <c r="E66" s="38"/>
      <c r="F66" s="39"/>
      <c r="G66" s="38"/>
    </row>
    <row r="67" spans="1:7" ht="18">
      <c r="A67" s="38">
        <v>12</v>
      </c>
      <c r="B67" s="38"/>
      <c r="C67" s="38"/>
      <c r="D67" s="38"/>
      <c r="E67" s="38"/>
      <c r="F67" s="38"/>
      <c r="G67" s="38"/>
    </row>
    <row r="68" spans="1:7" ht="18">
      <c r="A68" s="38">
        <v>13</v>
      </c>
      <c r="B68" s="38"/>
      <c r="C68" s="38"/>
      <c r="D68" s="38"/>
      <c r="E68" s="38"/>
      <c r="F68" s="38"/>
      <c r="G68" s="38"/>
    </row>
    <row r="69" spans="1:7" ht="18">
      <c r="A69" s="38">
        <v>14</v>
      </c>
      <c r="B69" s="38"/>
      <c r="C69" s="38"/>
      <c r="D69" s="38"/>
      <c r="E69" s="38"/>
      <c r="F69" s="38"/>
      <c r="G69" s="38"/>
    </row>
    <row r="70" spans="1:7" ht="18">
      <c r="A70" s="38">
        <v>15</v>
      </c>
      <c r="B70" s="38"/>
      <c r="C70" s="38"/>
      <c r="D70" s="38"/>
      <c r="E70" s="38"/>
      <c r="F70" s="38"/>
      <c r="G70" s="38"/>
    </row>
    <row r="71" spans="1:7" ht="18">
      <c r="A71" s="38">
        <v>16</v>
      </c>
      <c r="B71" s="38"/>
      <c r="C71" s="38"/>
      <c r="D71" s="38"/>
      <c r="E71" s="38"/>
      <c r="F71" s="38"/>
      <c r="G71" s="38"/>
    </row>
    <row r="72" spans="1:7" ht="18">
      <c r="A72" s="38">
        <v>17</v>
      </c>
      <c r="B72" s="38"/>
      <c r="C72" s="38"/>
      <c r="D72" s="38"/>
      <c r="E72" s="38"/>
      <c r="F72" s="38"/>
      <c r="G72" s="38"/>
    </row>
    <row r="73" spans="1:7" ht="18">
      <c r="A73" s="38">
        <v>18</v>
      </c>
      <c r="B73" s="38"/>
      <c r="C73" s="38"/>
      <c r="D73" s="38"/>
      <c r="E73" s="38"/>
      <c r="F73" s="38"/>
      <c r="G73" s="38"/>
    </row>
    <row r="74" spans="1:7" ht="18">
      <c r="A74" s="38">
        <v>19</v>
      </c>
      <c r="B74" s="38"/>
      <c r="C74" s="38"/>
      <c r="D74" s="38"/>
      <c r="E74" s="38"/>
      <c r="F74" s="38"/>
      <c r="G74" s="38"/>
    </row>
    <row r="75" spans="1:7" ht="18">
      <c r="A75" s="38">
        <v>20</v>
      </c>
      <c r="B75" s="38"/>
      <c r="C75" s="38"/>
      <c r="D75" s="38"/>
      <c r="E75" s="38"/>
      <c r="F75" s="38"/>
      <c r="G75" s="38"/>
    </row>
    <row r="76" spans="1:7" ht="18">
      <c r="A76" s="38">
        <v>21</v>
      </c>
      <c r="B76" s="38"/>
      <c r="C76" s="38"/>
      <c r="D76" s="38"/>
      <c r="E76" s="38"/>
      <c r="F76" s="38"/>
      <c r="G76" s="38"/>
    </row>
    <row r="77" spans="1:7" ht="18">
      <c r="A77" s="38">
        <v>22</v>
      </c>
      <c r="B77" s="38"/>
      <c r="C77" s="38"/>
      <c r="D77" s="38"/>
      <c r="E77" s="38"/>
      <c r="F77" s="38"/>
      <c r="G77" s="38"/>
    </row>
    <row r="78" spans="1:7" ht="18">
      <c r="A78" s="38">
        <v>23</v>
      </c>
      <c r="B78" s="38"/>
      <c r="C78" s="38"/>
      <c r="D78" s="38"/>
      <c r="E78" s="38"/>
      <c r="F78" s="38"/>
      <c r="G78" s="38"/>
    </row>
    <row r="79" spans="1:7" ht="18">
      <c r="A79" s="38">
        <v>24</v>
      </c>
      <c r="B79" s="38"/>
      <c r="C79" s="38"/>
      <c r="D79" s="38"/>
      <c r="E79" s="38"/>
      <c r="F79" s="38"/>
      <c r="G79" s="38"/>
    </row>
    <row r="80" spans="1:7" ht="18">
      <c r="A80" s="38">
        <v>25</v>
      </c>
      <c r="B80" s="38"/>
      <c r="C80" s="38"/>
      <c r="D80" s="38"/>
      <c r="E80" s="38"/>
      <c r="F80" s="38"/>
      <c r="G80" s="38"/>
    </row>
    <row r="81" spans="1:48" ht="18" customHeight="1">
      <c r="A81" s="11" t="s">
        <v>198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18" customHeight="1">
      <c r="A82" s="40" t="s">
        <v>149</v>
      </c>
      <c r="B82" s="40" t="s">
        <v>199</v>
      </c>
      <c r="C82" s="40" t="s">
        <v>200</v>
      </c>
      <c r="D82" s="40" t="s">
        <v>201</v>
      </c>
      <c r="E82" s="40" t="s">
        <v>202</v>
      </c>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18" customHeight="1">
      <c r="A83" s="38">
        <v>1</v>
      </c>
      <c r="B83" s="41" t="s">
        <v>678</v>
      </c>
      <c r="C83" s="41" t="s">
        <v>203</v>
      </c>
      <c r="D83" s="41" t="s">
        <v>204</v>
      </c>
      <c r="E83" s="41">
        <v>50</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18" customHeight="1">
      <c r="A84" s="38">
        <v>2</v>
      </c>
      <c r="B84" s="41"/>
      <c r="D84" s="41"/>
      <c r="E84" s="41"/>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18" customHeight="1">
      <c r="A85" s="38">
        <v>3</v>
      </c>
      <c r="B85" s="41"/>
      <c r="D85" s="41"/>
      <c r="E85" s="41"/>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18" customHeight="1">
      <c r="A86" s="38">
        <v>4</v>
      </c>
      <c r="B86" s="41"/>
      <c r="C86" s="41"/>
      <c r="D86" s="41"/>
      <c r="E86" s="41"/>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18" customHeight="1">
      <c r="A87" s="38">
        <v>5</v>
      </c>
      <c r="B87" s="41"/>
      <c r="C87" s="41"/>
      <c r="D87" s="41"/>
      <c r="E87" s="41"/>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18" customHeight="1">
      <c r="A88" s="38">
        <v>6</v>
      </c>
      <c r="B88" s="41"/>
      <c r="C88" s="41"/>
      <c r="D88" s="41"/>
      <c r="E88" s="41"/>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18" customHeight="1">
      <c r="A89" s="38">
        <v>7</v>
      </c>
      <c r="B89" s="41"/>
      <c r="C89" s="41"/>
      <c r="D89" s="41"/>
      <c r="E89" s="41"/>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18" customHeight="1">
      <c r="A90" s="38">
        <v>8</v>
      </c>
      <c r="B90" s="41"/>
      <c r="C90" s="41"/>
      <c r="D90" s="41"/>
      <c r="E90" s="41"/>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18" customHeight="1">
      <c r="A91" s="38">
        <v>9</v>
      </c>
      <c r="B91" s="41"/>
      <c r="C91" s="41"/>
      <c r="D91" s="41"/>
      <c r="E91" s="41"/>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18" customHeight="1">
      <c r="A92" s="38">
        <v>10</v>
      </c>
      <c r="B92" s="41"/>
      <c r="C92" s="41"/>
      <c r="D92" s="41"/>
      <c r="E92" s="41"/>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18" customHeight="1">
      <c r="A93" s="38">
        <v>11</v>
      </c>
      <c r="B93" s="41"/>
      <c r="C93" s="41"/>
      <c r="D93" s="41"/>
      <c r="E93" s="41"/>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18" customHeight="1">
      <c r="A94" s="38">
        <v>12</v>
      </c>
      <c r="B94" s="41"/>
      <c r="C94" s="41"/>
      <c r="D94" s="41"/>
      <c r="E94" s="41"/>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18" customHeight="1">
      <c r="A95" s="38">
        <v>13</v>
      </c>
      <c r="B95" s="41"/>
      <c r="C95" s="41"/>
      <c r="D95" s="41"/>
      <c r="E95" s="41"/>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18" customHeight="1">
      <c r="A96" s="38">
        <v>14</v>
      </c>
      <c r="B96" s="41"/>
      <c r="C96" s="41"/>
      <c r="D96" s="41"/>
      <c r="E96" s="41"/>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18" customHeight="1">
      <c r="A97" s="38">
        <v>15</v>
      </c>
      <c r="B97" s="41"/>
      <c r="C97" s="41"/>
      <c r="D97" s="41"/>
      <c r="E97" s="41"/>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ht="18" customHeight="1">
      <c r="A98" s="11" t="s">
        <v>205</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ht="18" customHeight="1">
      <c r="A99" s="485" t="s">
        <v>206</v>
      </c>
      <c r="B99" s="491"/>
      <c r="C99" s="491"/>
      <c r="D99" s="486"/>
      <c r="E99" s="485" t="s">
        <v>207</v>
      </c>
      <c r="F99" s="491"/>
      <c r="G99" s="491"/>
      <c r="H99" s="48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18" customHeight="1">
      <c r="A100" s="14" t="s">
        <v>208</v>
      </c>
      <c r="B100" s="14" t="s">
        <v>209</v>
      </c>
      <c r="C100" s="14" t="s">
        <v>210</v>
      </c>
      <c r="D100" s="14" t="s">
        <v>211</v>
      </c>
      <c r="E100" s="14" t="s">
        <v>212</v>
      </c>
      <c r="F100" s="14" t="s">
        <v>213</v>
      </c>
      <c r="G100" s="14" t="s">
        <v>214</v>
      </c>
      <c r="H100" s="42" t="s">
        <v>215</v>
      </c>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18" customHeight="1">
      <c r="A101" s="43">
        <v>1740</v>
      </c>
      <c r="B101" s="43">
        <v>1250</v>
      </c>
      <c r="C101" s="43">
        <v>840</v>
      </c>
      <c r="D101" s="43">
        <v>120</v>
      </c>
      <c r="E101" s="43">
        <v>580</v>
      </c>
      <c r="F101" s="43">
        <v>180</v>
      </c>
      <c r="G101" s="43">
        <v>80</v>
      </c>
      <c r="H101" s="27"/>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ht="18" customHeight="1">
      <c r="A102" s="11" t="s">
        <v>216</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ht="18" customHeight="1">
      <c r="A103" s="44" t="s">
        <v>149</v>
      </c>
      <c r="B103" s="44" t="s">
        <v>217</v>
      </c>
      <c r="C103" s="44" t="s">
        <v>218</v>
      </c>
      <c r="D103" s="2"/>
      <c r="E103" s="44" t="s">
        <v>149</v>
      </c>
      <c r="F103" s="44" t="s">
        <v>217</v>
      </c>
      <c r="G103" s="44" t="s">
        <v>218</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ht="18" customHeight="1">
      <c r="A104" s="26">
        <v>1</v>
      </c>
      <c r="B104" s="8" t="s">
        <v>46</v>
      </c>
      <c r="C104" s="8">
        <v>770</v>
      </c>
      <c r="D104" s="2"/>
      <c r="E104" s="26">
        <v>11</v>
      </c>
      <c r="F104" s="8"/>
      <c r="G104" s="8"/>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ht="18" customHeight="1">
      <c r="A105" s="26">
        <v>2</v>
      </c>
      <c r="B105" s="8" t="s">
        <v>219</v>
      </c>
      <c r="C105" s="8">
        <v>150</v>
      </c>
      <c r="D105" s="2"/>
      <c r="E105" s="26">
        <v>12</v>
      </c>
      <c r="F105" s="8"/>
      <c r="G105" s="8"/>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ht="18" customHeight="1">
      <c r="A106" s="26">
        <v>3</v>
      </c>
      <c r="B106" s="8"/>
      <c r="C106" s="8"/>
      <c r="D106" s="2"/>
      <c r="E106" s="26">
        <v>13</v>
      </c>
      <c r="F106" s="8"/>
      <c r="G106" s="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ht="18" customHeight="1">
      <c r="A107" s="26">
        <v>4</v>
      </c>
      <c r="B107" s="8"/>
      <c r="C107" s="8"/>
      <c r="D107" s="2"/>
      <c r="E107" s="26">
        <v>14</v>
      </c>
      <c r="F107" s="8"/>
      <c r="G107" s="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ht="18" customHeight="1">
      <c r="A108" s="26">
        <v>5</v>
      </c>
      <c r="B108" s="8"/>
      <c r="C108" s="8"/>
      <c r="D108" s="2"/>
      <c r="E108" s="26">
        <v>15</v>
      </c>
      <c r="F108" s="8"/>
      <c r="G108" s="8"/>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1:48" ht="18" customHeight="1">
      <c r="A109" s="26">
        <v>6</v>
      </c>
      <c r="B109" s="8"/>
      <c r="C109" s="8"/>
      <c r="D109" s="2"/>
      <c r="E109" s="26">
        <v>16</v>
      </c>
      <c r="F109" s="8"/>
      <c r="G109" s="8"/>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1:48" ht="18" customHeight="1">
      <c r="A110" s="26">
        <v>7</v>
      </c>
      <c r="B110" s="8"/>
      <c r="C110" s="8"/>
      <c r="D110" s="2"/>
      <c r="E110" s="26">
        <v>17</v>
      </c>
      <c r="F110" s="8"/>
      <c r="G110" s="8"/>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1:48" ht="18" customHeight="1">
      <c r="A111" s="26">
        <v>8</v>
      </c>
      <c r="B111" s="8"/>
      <c r="C111" s="8"/>
      <c r="D111" s="2"/>
      <c r="E111" s="26">
        <v>18</v>
      </c>
      <c r="F111" s="8"/>
      <c r="G111" s="8"/>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1:48" ht="18" customHeight="1">
      <c r="A112" s="26">
        <v>9</v>
      </c>
      <c r="B112" s="8"/>
      <c r="C112" s="8"/>
      <c r="D112" s="2"/>
      <c r="E112" s="26">
        <v>19</v>
      </c>
      <c r="F112" s="8"/>
      <c r="G112" s="8"/>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1:48" ht="18" customHeight="1">
      <c r="A113" s="26">
        <v>10</v>
      </c>
      <c r="B113" s="8"/>
      <c r="C113" s="8"/>
      <c r="D113" s="2"/>
      <c r="E113" s="26">
        <v>20</v>
      </c>
      <c r="F113" s="8"/>
      <c r="G113" s="8"/>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1:48" ht="18"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row>
    <row r="115" spans="1:48" ht="18" customHeight="1">
      <c r="A115" s="492" t="s">
        <v>220</v>
      </c>
      <c r="B115" s="492"/>
      <c r="C115" s="492"/>
      <c r="D115" s="2"/>
      <c r="E115" s="2"/>
      <c r="F115" s="2"/>
      <c r="G115" s="2"/>
      <c r="H115" s="2"/>
      <c r="I115" s="2"/>
      <c r="J115" s="2"/>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1:48" ht="18" customHeight="1">
      <c r="A116" s="493" t="s">
        <v>221</v>
      </c>
      <c r="B116" s="493" t="s">
        <v>222</v>
      </c>
      <c r="C116" s="493"/>
      <c r="D116" s="493" t="s">
        <v>223</v>
      </c>
      <c r="E116" s="493"/>
      <c r="F116" s="493" t="s">
        <v>224</v>
      </c>
      <c r="G116" s="493"/>
      <c r="H116" s="494" t="s">
        <v>225</v>
      </c>
      <c r="I116" s="494" t="s">
        <v>226</v>
      </c>
      <c r="J116" s="493" t="s">
        <v>227</v>
      </c>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1:48" ht="18" customHeight="1">
      <c r="A117" s="493"/>
      <c r="B117" s="46" t="s">
        <v>96</v>
      </c>
      <c r="C117" s="46" t="s">
        <v>228</v>
      </c>
      <c r="D117" s="46" t="s">
        <v>96</v>
      </c>
      <c r="E117" s="46" t="s">
        <v>228</v>
      </c>
      <c r="F117" s="46" t="s">
        <v>96</v>
      </c>
      <c r="G117" s="46" t="s">
        <v>228</v>
      </c>
      <c r="H117" s="494"/>
      <c r="I117" s="494"/>
      <c r="J117" s="49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1:48" ht="18" customHeight="1">
      <c r="A118" s="47" t="s">
        <v>229</v>
      </c>
      <c r="B118" s="48">
        <v>5</v>
      </c>
      <c r="C118" s="48">
        <v>250</v>
      </c>
      <c r="D118" s="48">
        <v>38</v>
      </c>
      <c r="E118" s="48">
        <v>2450</v>
      </c>
      <c r="F118" s="48">
        <v>38</v>
      </c>
      <c r="G118" s="48">
        <v>2450</v>
      </c>
      <c r="H118" s="48">
        <v>306</v>
      </c>
      <c r="I118" s="48">
        <v>137</v>
      </c>
      <c r="J118" s="49"/>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1:48" ht="18"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1:48" ht="18" customHeight="1">
      <c r="A120" s="493" t="s">
        <v>221</v>
      </c>
      <c r="B120" s="493" t="s">
        <v>222</v>
      </c>
      <c r="C120" s="493"/>
      <c r="D120" s="493" t="s">
        <v>223</v>
      </c>
      <c r="E120" s="493"/>
      <c r="F120" s="493" t="s">
        <v>224</v>
      </c>
      <c r="G120" s="493"/>
      <c r="H120" s="494" t="s">
        <v>225</v>
      </c>
      <c r="I120" s="494" t="s">
        <v>227</v>
      </c>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1:48" ht="18" customHeight="1">
      <c r="A121" s="493"/>
      <c r="B121" s="46" t="s">
        <v>96</v>
      </c>
      <c r="C121" s="46" t="s">
        <v>228</v>
      </c>
      <c r="D121" s="46" t="s">
        <v>96</v>
      </c>
      <c r="E121" s="46" t="s">
        <v>228</v>
      </c>
      <c r="F121" s="46" t="s">
        <v>96</v>
      </c>
      <c r="G121" s="46" t="s">
        <v>228</v>
      </c>
      <c r="H121" s="494"/>
      <c r="I121" s="494"/>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1:48" ht="18" customHeight="1">
      <c r="A122" s="46" t="s">
        <v>230</v>
      </c>
      <c r="B122" s="48">
        <v>2</v>
      </c>
      <c r="C122" s="48">
        <v>250</v>
      </c>
      <c r="D122" s="48">
        <v>1</v>
      </c>
      <c r="E122" s="48">
        <v>200</v>
      </c>
      <c r="F122" s="48">
        <v>1</v>
      </c>
      <c r="G122" s="48">
        <v>200</v>
      </c>
      <c r="H122" s="48">
        <v>50</v>
      </c>
      <c r="I122" s="49"/>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1:48" ht="18"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1:48" ht="18" customHeight="1">
      <c r="A124" s="493" t="s">
        <v>221</v>
      </c>
      <c r="B124" s="493" t="s">
        <v>222</v>
      </c>
      <c r="C124" s="493"/>
      <c r="D124" s="493" t="s">
        <v>223</v>
      </c>
      <c r="E124" s="493"/>
      <c r="F124" s="493" t="s">
        <v>231</v>
      </c>
      <c r="G124" s="493"/>
      <c r="H124" s="494" t="s">
        <v>225</v>
      </c>
      <c r="I124" s="494" t="s">
        <v>227</v>
      </c>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row r="125" spans="1:48" ht="18" customHeight="1">
      <c r="A125" s="493"/>
      <c r="B125" s="46" t="s">
        <v>96</v>
      </c>
      <c r="C125" s="46" t="s">
        <v>228</v>
      </c>
      <c r="D125" s="46" t="s">
        <v>96</v>
      </c>
      <c r="E125" s="46" t="s">
        <v>228</v>
      </c>
      <c r="F125" s="46" t="s">
        <v>96</v>
      </c>
      <c r="G125" s="46" t="s">
        <v>228</v>
      </c>
      <c r="H125" s="494"/>
      <c r="I125" s="494"/>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row>
    <row r="126" spans="1:48" ht="18" customHeight="1">
      <c r="A126" s="46" t="s">
        <v>232</v>
      </c>
      <c r="B126" s="49">
        <v>2</v>
      </c>
      <c r="C126" s="49">
        <v>400</v>
      </c>
      <c r="D126" s="48">
        <v>120</v>
      </c>
      <c r="E126" s="48">
        <v>12000</v>
      </c>
      <c r="F126" s="48">
        <v>2</v>
      </c>
      <c r="G126" s="48">
        <v>400</v>
      </c>
      <c r="H126" s="48">
        <v>240</v>
      </c>
      <c r="I126" s="49"/>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row>
    <row r="127" spans="1:48" ht="18"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row>
    <row r="128" spans="1:48" ht="18" customHeight="1">
      <c r="A128" s="493" t="s">
        <v>221</v>
      </c>
      <c r="B128" s="493" t="s">
        <v>222</v>
      </c>
      <c r="C128" s="493"/>
      <c r="D128" s="493" t="s">
        <v>223</v>
      </c>
      <c r="E128" s="493"/>
      <c r="F128" s="493" t="s">
        <v>224</v>
      </c>
      <c r="G128" s="493"/>
      <c r="H128" s="494" t="s">
        <v>225</v>
      </c>
      <c r="I128" s="494" t="s">
        <v>226</v>
      </c>
      <c r="J128" s="494" t="s">
        <v>227</v>
      </c>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row>
    <row r="129" spans="1:48" ht="18" customHeight="1">
      <c r="A129" s="493"/>
      <c r="B129" s="46" t="s">
        <v>96</v>
      </c>
      <c r="C129" s="46" t="s">
        <v>228</v>
      </c>
      <c r="D129" s="46" t="s">
        <v>96</v>
      </c>
      <c r="E129" s="46" t="s">
        <v>228</v>
      </c>
      <c r="F129" s="46" t="s">
        <v>96</v>
      </c>
      <c r="G129" s="46" t="s">
        <v>228</v>
      </c>
      <c r="H129" s="494"/>
      <c r="I129" s="494"/>
      <c r="J129" s="494"/>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row>
    <row r="130" spans="1:48" ht="18" customHeight="1">
      <c r="A130" s="46" t="s">
        <v>234</v>
      </c>
      <c r="B130" s="48">
        <v>0</v>
      </c>
      <c r="C130" s="48">
        <v>0</v>
      </c>
      <c r="D130" s="48">
        <v>5</v>
      </c>
      <c r="E130" s="48">
        <v>1000</v>
      </c>
      <c r="F130" s="48">
        <v>5</v>
      </c>
      <c r="G130" s="48">
        <v>1000</v>
      </c>
      <c r="H130" s="48">
        <v>10</v>
      </c>
      <c r="I130" s="50">
        <v>6</v>
      </c>
      <c r="J130" s="5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1:48" ht="18"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1:48" ht="18" customHeight="1">
      <c r="A132" s="493" t="s">
        <v>221</v>
      </c>
      <c r="B132" s="493" t="s">
        <v>222</v>
      </c>
      <c r="C132" s="493"/>
      <c r="D132" s="493" t="s">
        <v>223</v>
      </c>
      <c r="E132" s="493"/>
      <c r="F132" s="493" t="s">
        <v>224</v>
      </c>
      <c r="G132" s="493"/>
      <c r="H132" s="494" t="s">
        <v>235</v>
      </c>
      <c r="I132" s="494" t="s">
        <v>226</v>
      </c>
      <c r="J132" s="493" t="s">
        <v>227</v>
      </c>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8" ht="18" customHeight="1">
      <c r="A133" s="493"/>
      <c r="B133" s="46" t="s">
        <v>96</v>
      </c>
      <c r="C133" s="46" t="s">
        <v>228</v>
      </c>
      <c r="D133" s="46" t="s">
        <v>96</v>
      </c>
      <c r="E133" s="46" t="s">
        <v>228</v>
      </c>
      <c r="F133" s="46" t="s">
        <v>96</v>
      </c>
      <c r="G133" s="46" t="s">
        <v>228</v>
      </c>
      <c r="H133" s="494"/>
      <c r="I133" s="494"/>
      <c r="J133" s="493"/>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1:48" ht="18" customHeight="1">
      <c r="A134" s="46" t="s">
        <v>236</v>
      </c>
      <c r="B134" s="48">
        <v>1</v>
      </c>
      <c r="C134" s="48">
        <v>200</v>
      </c>
      <c r="D134" s="48">
        <v>1</v>
      </c>
      <c r="E134" s="48">
        <v>200</v>
      </c>
      <c r="F134" s="48">
        <v>3</v>
      </c>
      <c r="G134" s="48">
        <v>700</v>
      </c>
      <c r="H134" s="48">
        <v>6</v>
      </c>
      <c r="I134" s="48">
        <v>0</v>
      </c>
      <c r="J134" s="48"/>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1:48" ht="18"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1:48" ht="18" customHeight="1">
      <c r="A136" s="493" t="s">
        <v>221</v>
      </c>
      <c r="B136" s="493" t="s">
        <v>222</v>
      </c>
      <c r="C136" s="493"/>
      <c r="D136" s="493" t="s">
        <v>223</v>
      </c>
      <c r="E136" s="493"/>
      <c r="F136" s="493" t="s">
        <v>224</v>
      </c>
      <c r="G136" s="493"/>
      <c r="H136" s="494" t="s">
        <v>225</v>
      </c>
      <c r="I136" s="494" t="s">
        <v>227</v>
      </c>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1:48" ht="18" customHeight="1">
      <c r="A137" s="493"/>
      <c r="B137" s="46" t="s">
        <v>96</v>
      </c>
      <c r="C137" s="46" t="s">
        <v>228</v>
      </c>
      <c r="D137" s="46" t="s">
        <v>96</v>
      </c>
      <c r="E137" s="46" t="s">
        <v>228</v>
      </c>
      <c r="F137" s="46" t="s">
        <v>96</v>
      </c>
      <c r="G137" s="46" t="s">
        <v>228</v>
      </c>
      <c r="H137" s="494"/>
      <c r="I137" s="494"/>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1:48" ht="18" customHeight="1">
      <c r="A138" s="46" t="s">
        <v>237</v>
      </c>
      <c r="B138" s="49">
        <v>0</v>
      </c>
      <c r="C138" s="49">
        <v>0</v>
      </c>
      <c r="D138" s="49">
        <v>0</v>
      </c>
      <c r="E138" s="49">
        <v>0</v>
      </c>
      <c r="F138" s="49">
        <v>0</v>
      </c>
      <c r="G138" s="49">
        <v>0</v>
      </c>
      <c r="H138" s="49">
        <v>0</v>
      </c>
      <c r="I138" s="49"/>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1:48" ht="18"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1:48" ht="18" customHeight="1">
      <c r="A140" s="493" t="s">
        <v>221</v>
      </c>
      <c r="B140" s="493" t="s">
        <v>222</v>
      </c>
      <c r="C140" s="493"/>
      <c r="D140" s="493" t="s">
        <v>223</v>
      </c>
      <c r="E140" s="493"/>
      <c r="F140" s="493" t="s">
        <v>224</v>
      </c>
      <c r="G140" s="493"/>
      <c r="H140" s="494" t="s">
        <v>225</v>
      </c>
      <c r="I140" s="494" t="s">
        <v>227</v>
      </c>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1:48" ht="18" customHeight="1">
      <c r="A141" s="493"/>
      <c r="B141" s="46" t="s">
        <v>96</v>
      </c>
      <c r="C141" s="46" t="s">
        <v>228</v>
      </c>
      <c r="D141" s="46" t="s">
        <v>96</v>
      </c>
      <c r="E141" s="46" t="s">
        <v>228</v>
      </c>
      <c r="F141" s="46" t="s">
        <v>96</v>
      </c>
      <c r="G141" s="46" t="s">
        <v>228</v>
      </c>
      <c r="H141" s="494"/>
      <c r="I141" s="494"/>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1:48" ht="18" customHeight="1">
      <c r="A142" s="46" t="s">
        <v>238</v>
      </c>
      <c r="B142" s="48">
        <v>0</v>
      </c>
      <c r="C142" s="48">
        <v>0</v>
      </c>
      <c r="D142" s="48">
        <v>0</v>
      </c>
      <c r="E142" s="48">
        <v>0</v>
      </c>
      <c r="F142" s="48">
        <v>5</v>
      </c>
      <c r="G142" s="48">
        <v>300</v>
      </c>
      <c r="H142" s="48">
        <v>75</v>
      </c>
      <c r="I142" s="48"/>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1:48" ht="18"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1:48" ht="18" customHeight="1">
      <c r="A144" s="493" t="s">
        <v>221</v>
      </c>
      <c r="B144" s="493" t="s">
        <v>222</v>
      </c>
      <c r="C144" s="493"/>
      <c r="D144" s="493" t="s">
        <v>223</v>
      </c>
      <c r="E144" s="493"/>
      <c r="F144" s="493" t="s">
        <v>224</v>
      </c>
      <c r="G144" s="493"/>
      <c r="H144" s="494" t="s">
        <v>227</v>
      </c>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1:48" ht="18" customHeight="1">
      <c r="A145" s="493"/>
      <c r="B145" s="46" t="s">
        <v>96</v>
      </c>
      <c r="C145" s="46" t="s">
        <v>228</v>
      </c>
      <c r="D145" s="46" t="s">
        <v>96</v>
      </c>
      <c r="E145" s="46" t="s">
        <v>228</v>
      </c>
      <c r="F145" s="46" t="s">
        <v>96</v>
      </c>
      <c r="G145" s="46" t="s">
        <v>228</v>
      </c>
      <c r="H145" s="494"/>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1:48" ht="18" customHeight="1">
      <c r="A146" s="46" t="s">
        <v>239</v>
      </c>
      <c r="B146" s="48">
        <v>2</v>
      </c>
      <c r="C146" s="48">
        <v>25</v>
      </c>
      <c r="D146" s="48">
        <v>0</v>
      </c>
      <c r="E146" s="48">
        <v>0</v>
      </c>
      <c r="F146" s="48">
        <v>2</v>
      </c>
      <c r="G146" s="48">
        <v>25</v>
      </c>
      <c r="H146" s="49"/>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1:48" ht="18"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1:48" ht="18" customHeight="1">
      <c r="A148" s="493" t="s">
        <v>221</v>
      </c>
      <c r="B148" s="493" t="s">
        <v>240</v>
      </c>
      <c r="C148" s="493"/>
      <c r="D148" s="493" t="s">
        <v>241</v>
      </c>
      <c r="E148" s="493"/>
      <c r="F148" s="493" t="s">
        <v>224</v>
      </c>
      <c r="G148" s="493"/>
      <c r="H148" s="494" t="s">
        <v>225</v>
      </c>
      <c r="I148" s="494" t="s">
        <v>226</v>
      </c>
      <c r="J148" s="493" t="s">
        <v>227</v>
      </c>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1:48" ht="18" customHeight="1">
      <c r="A149" s="493"/>
      <c r="B149" s="46" t="s">
        <v>96</v>
      </c>
      <c r="C149" s="46" t="s">
        <v>228</v>
      </c>
      <c r="D149" s="46" t="s">
        <v>96</v>
      </c>
      <c r="E149" s="46" t="s">
        <v>228</v>
      </c>
      <c r="F149" s="46" t="s">
        <v>96</v>
      </c>
      <c r="G149" s="46" t="s">
        <v>228</v>
      </c>
      <c r="H149" s="494"/>
      <c r="I149" s="494"/>
      <c r="J149" s="493"/>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1:48" ht="18" customHeight="1">
      <c r="A150" s="46" t="s">
        <v>242</v>
      </c>
      <c r="B150" s="48">
        <v>44</v>
      </c>
      <c r="C150" s="48">
        <v>1105</v>
      </c>
      <c r="D150" s="49">
        <v>287</v>
      </c>
      <c r="E150" s="49">
        <v>5390</v>
      </c>
      <c r="F150" s="49">
        <v>331</v>
      </c>
      <c r="G150" s="49">
        <v>16495</v>
      </c>
      <c r="H150" s="49">
        <v>648</v>
      </c>
      <c r="I150" s="49">
        <v>24000</v>
      </c>
      <c r="J150" s="49"/>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1:48" ht="18" customHeight="1" thickBo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1:48" ht="18" customHeight="1">
      <c r="A152" s="51" t="s">
        <v>243</v>
      </c>
      <c r="B152" s="51" t="s">
        <v>96</v>
      </c>
      <c r="C152" s="52" t="s">
        <v>228</v>
      </c>
      <c r="D152" s="53" t="s">
        <v>244</v>
      </c>
      <c r="E152" s="53" t="s">
        <v>245</v>
      </c>
      <c r="F152" s="46" t="s">
        <v>227</v>
      </c>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1:48" ht="36" customHeight="1" thickBot="1">
      <c r="A153" s="54" t="s">
        <v>246</v>
      </c>
      <c r="B153" s="55">
        <v>10</v>
      </c>
      <c r="C153" s="56">
        <v>1500</v>
      </c>
      <c r="D153" s="57">
        <v>150</v>
      </c>
      <c r="E153" s="57">
        <v>225</v>
      </c>
      <c r="F153" s="49"/>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1:48" ht="18" customHeight="1" thickBot="1">
      <c r="A154" s="58"/>
      <c r="B154" s="59"/>
      <c r="C154" s="59"/>
      <c r="D154" s="60"/>
      <c r="E154" s="60"/>
      <c r="F154" s="6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1:48" ht="18" customHeight="1">
      <c r="A155" s="495" t="s">
        <v>67</v>
      </c>
      <c r="B155" s="496"/>
      <c r="C155" s="59"/>
      <c r="D155" s="60"/>
      <c r="E155" s="60"/>
      <c r="F155" s="6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1:48" ht="18" customHeight="1">
      <c r="A156" s="61" t="s">
        <v>247</v>
      </c>
      <c r="B156" s="49">
        <f>SUM(H118,H122,H126,H130,H134,H138,H142,H150,D153,)</f>
        <v>1485</v>
      </c>
      <c r="C156" s="59"/>
      <c r="D156" s="60"/>
      <c r="E156" s="60"/>
      <c r="F156" s="6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1:48" ht="18" customHeight="1">
      <c r="A157" s="61" t="s">
        <v>248</v>
      </c>
      <c r="B157" s="49">
        <f>SUM(I118,I130,I134,I150,E153)</f>
        <v>24368</v>
      </c>
      <c r="C157" s="59"/>
      <c r="D157" s="60"/>
      <c r="E157" s="60"/>
      <c r="F157" s="6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1:48" ht="18" customHeight="1">
      <c r="A158" s="62"/>
      <c r="B158" s="62"/>
      <c r="C158" s="62"/>
      <c r="D158" s="62"/>
      <c r="E158" s="62"/>
      <c r="F158" s="62"/>
      <c r="G158" s="62"/>
      <c r="H158" s="62"/>
      <c r="I158" s="62"/>
      <c r="J158" s="62"/>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1:48" ht="18" customHeight="1" thickBot="1">
      <c r="A159" s="492" t="s">
        <v>249</v>
      </c>
      <c r="B159" s="492"/>
      <c r="C159" s="492"/>
      <c r="D159" s="2"/>
      <c r="E159" s="2"/>
      <c r="F159" s="2"/>
      <c r="G159" s="2"/>
      <c r="H159" s="2"/>
      <c r="I159" s="2"/>
      <c r="J159" s="2"/>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1:48" ht="18" customHeight="1">
      <c r="A160" s="497" t="s">
        <v>243</v>
      </c>
      <c r="B160" s="498"/>
      <c r="C160" s="501" t="s">
        <v>250</v>
      </c>
      <c r="D160" s="501"/>
      <c r="E160" s="501" t="s">
        <v>222</v>
      </c>
      <c r="F160" s="501"/>
      <c r="G160" s="501" t="s">
        <v>251</v>
      </c>
      <c r="H160" s="501"/>
      <c r="I160" s="501" t="s">
        <v>252</v>
      </c>
      <c r="J160" s="502"/>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1:48" ht="18" customHeight="1">
      <c r="A161" s="499"/>
      <c r="B161" s="500"/>
      <c r="C161" s="63" t="s">
        <v>96</v>
      </c>
      <c r="D161" s="63" t="s">
        <v>253</v>
      </c>
      <c r="E161" s="63" t="s">
        <v>96</v>
      </c>
      <c r="F161" s="63" t="s">
        <v>254</v>
      </c>
      <c r="G161" s="63" t="s">
        <v>96</v>
      </c>
      <c r="H161" s="63" t="s">
        <v>255</v>
      </c>
      <c r="I161" s="503"/>
      <c r="J161" s="504"/>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1:48" ht="18" customHeight="1" thickBot="1">
      <c r="A162" s="505" t="s">
        <v>256</v>
      </c>
      <c r="B162" s="506"/>
      <c r="C162" s="64">
        <v>126</v>
      </c>
      <c r="D162" s="64">
        <v>97</v>
      </c>
      <c r="E162" s="64"/>
      <c r="F162" s="64"/>
      <c r="G162" s="64">
        <v>1</v>
      </c>
      <c r="H162" s="64">
        <v>2</v>
      </c>
      <c r="I162" s="507"/>
      <c r="J162" s="508"/>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1:48" ht="18" customHeight="1" thickBo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1:48" ht="18" customHeight="1">
      <c r="A164" s="497" t="s">
        <v>243</v>
      </c>
      <c r="B164" s="498"/>
      <c r="C164" s="501" t="s">
        <v>250</v>
      </c>
      <c r="D164" s="501"/>
      <c r="E164" s="501" t="s">
        <v>222</v>
      </c>
      <c r="F164" s="501"/>
      <c r="G164" s="501" t="s">
        <v>251</v>
      </c>
      <c r="H164" s="501"/>
      <c r="I164" s="501" t="s">
        <v>252</v>
      </c>
      <c r="J164" s="502"/>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1:48" ht="18" customHeight="1">
      <c r="A165" s="499"/>
      <c r="B165" s="500"/>
      <c r="C165" s="63" t="s">
        <v>96</v>
      </c>
      <c r="D165" s="63" t="s">
        <v>253</v>
      </c>
      <c r="E165" s="63" t="s">
        <v>96</v>
      </c>
      <c r="F165" s="63" t="s">
        <v>254</v>
      </c>
      <c r="G165" s="63" t="s">
        <v>96</v>
      </c>
      <c r="H165" s="63" t="s">
        <v>255</v>
      </c>
      <c r="I165" s="503"/>
      <c r="J165" s="504"/>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1:48" ht="18" customHeight="1" thickBot="1">
      <c r="A166" s="505" t="s">
        <v>257</v>
      </c>
      <c r="B166" s="506"/>
      <c r="C166" s="64">
        <v>5</v>
      </c>
      <c r="D166" s="64">
        <v>30</v>
      </c>
      <c r="E166" s="64"/>
      <c r="F166" s="64"/>
      <c r="G166" s="64">
        <v>2</v>
      </c>
      <c r="H166" s="64">
        <v>15</v>
      </c>
      <c r="I166" s="507"/>
      <c r="J166" s="508"/>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1:48" ht="18" customHeight="1" thickBot="1">
      <c r="A167" s="10"/>
      <c r="B167" s="10"/>
      <c r="C167" s="10"/>
      <c r="D167" s="10"/>
      <c r="E167" s="10"/>
      <c r="F167" s="10"/>
      <c r="G167" s="10"/>
      <c r="H167" s="10"/>
      <c r="I167" s="10"/>
      <c r="J167" s="10"/>
      <c r="K167" s="2"/>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1:48" ht="18" customHeight="1">
      <c r="A168" s="509" t="s">
        <v>243</v>
      </c>
      <c r="B168" s="510"/>
      <c r="C168" s="501" t="s">
        <v>250</v>
      </c>
      <c r="D168" s="501"/>
      <c r="E168" s="501" t="s">
        <v>222</v>
      </c>
      <c r="F168" s="501"/>
      <c r="G168" s="501" t="s">
        <v>251</v>
      </c>
      <c r="H168" s="501"/>
      <c r="I168" s="501" t="s">
        <v>252</v>
      </c>
      <c r="J168" s="502"/>
      <c r="K168" s="2"/>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1:48" ht="18" customHeight="1">
      <c r="A169" s="511"/>
      <c r="B169" s="512"/>
      <c r="C169" s="63" t="s">
        <v>96</v>
      </c>
      <c r="D169" s="63" t="s">
        <v>253</v>
      </c>
      <c r="E169" s="63" t="s">
        <v>96</v>
      </c>
      <c r="F169" s="63" t="s">
        <v>254</v>
      </c>
      <c r="G169" s="63" t="s">
        <v>96</v>
      </c>
      <c r="H169" s="63" t="s">
        <v>255</v>
      </c>
      <c r="I169" s="503"/>
      <c r="J169" s="504"/>
      <c r="K169" s="2"/>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1:48" ht="18" customHeight="1" thickBot="1">
      <c r="A170" s="525" t="s">
        <v>258</v>
      </c>
      <c r="B170" s="526"/>
      <c r="C170" s="64">
        <v>51</v>
      </c>
      <c r="D170" s="64">
        <v>6800000</v>
      </c>
      <c r="E170" s="64">
        <v>1</v>
      </c>
      <c r="F170" s="64">
        <v>200000</v>
      </c>
      <c r="G170" s="64">
        <v>32</v>
      </c>
      <c r="H170" s="64">
        <v>4000000</v>
      </c>
      <c r="I170" s="507"/>
      <c r="J170" s="508"/>
      <c r="K170" s="2"/>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1:48" ht="18" customHeight="1" thickBot="1">
      <c r="A171" s="65" t="s">
        <v>259</v>
      </c>
      <c r="B171" s="10"/>
      <c r="C171" s="10"/>
      <c r="D171" s="10"/>
      <c r="E171" s="10"/>
      <c r="F171" s="10"/>
      <c r="G171" s="10"/>
      <c r="H171" s="10"/>
      <c r="I171" s="10"/>
      <c r="J171" s="10"/>
      <c r="K171" s="2"/>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1:48" ht="18" customHeight="1">
      <c r="A172" s="497" t="s">
        <v>243</v>
      </c>
      <c r="B172" s="498"/>
      <c r="C172" s="501" t="s">
        <v>250</v>
      </c>
      <c r="D172" s="501"/>
      <c r="E172" s="501" t="s">
        <v>222</v>
      </c>
      <c r="F172" s="501"/>
      <c r="G172" s="501" t="s">
        <v>251</v>
      </c>
      <c r="H172" s="501"/>
      <c r="I172" s="501" t="s">
        <v>252</v>
      </c>
      <c r="J172" s="502"/>
      <c r="K172" s="2"/>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1:48" ht="18" customHeight="1">
      <c r="A173" s="499"/>
      <c r="B173" s="500"/>
      <c r="C173" s="63" t="s">
        <v>96</v>
      </c>
      <c r="D173" s="63" t="s">
        <v>253</v>
      </c>
      <c r="E173" s="63" t="s">
        <v>96</v>
      </c>
      <c r="F173" s="63" t="s">
        <v>254</v>
      </c>
      <c r="G173" s="63" t="s">
        <v>96</v>
      </c>
      <c r="H173" s="63" t="s">
        <v>255</v>
      </c>
      <c r="I173" s="503"/>
      <c r="J173" s="504"/>
      <c r="K173" s="2"/>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1:48" ht="18" customHeight="1">
      <c r="A174" s="513" t="s">
        <v>260</v>
      </c>
      <c r="B174" s="514"/>
      <c r="C174" s="66">
        <v>4</v>
      </c>
      <c r="D174" s="66">
        <v>9</v>
      </c>
      <c r="E174" s="66">
        <v>0</v>
      </c>
      <c r="F174" s="66">
        <v>0</v>
      </c>
      <c r="G174" s="66">
        <v>0</v>
      </c>
      <c r="H174" s="66">
        <v>0</v>
      </c>
      <c r="I174" s="515"/>
      <c r="J174" s="516"/>
      <c r="K174" s="2"/>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1:48" ht="18" customHeight="1">
      <c r="A175" s="67"/>
      <c r="B175" s="67"/>
      <c r="C175" s="67"/>
      <c r="D175" s="67"/>
      <c r="E175" s="67"/>
      <c r="F175" s="67"/>
      <c r="G175" s="67"/>
      <c r="H175" s="67"/>
      <c r="I175" s="67"/>
      <c r="J175" s="67"/>
      <c r="K175" s="67"/>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row>
    <row r="176" spans="1:48" ht="18" customHeight="1" thickBot="1">
      <c r="A176" s="492" t="s">
        <v>261</v>
      </c>
      <c r="B176" s="492"/>
      <c r="C176" s="492"/>
      <c r="D176" s="2"/>
      <c r="E176" s="2"/>
      <c r="F176" s="2"/>
      <c r="G176" s="2"/>
      <c r="H176" s="2"/>
      <c r="I176" s="2"/>
      <c r="J176" s="2"/>
      <c r="K176" s="2"/>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1:48" ht="18" customHeight="1">
      <c r="A177" s="517" t="s">
        <v>243</v>
      </c>
      <c r="B177" s="520" t="s">
        <v>262</v>
      </c>
      <c r="C177" s="521"/>
      <c r="D177" s="521"/>
      <c r="E177" s="521"/>
      <c r="F177" s="521" t="s">
        <v>263</v>
      </c>
      <c r="G177" s="521"/>
      <c r="H177" s="521"/>
      <c r="I177" s="521"/>
      <c r="J177" s="522" t="s">
        <v>264</v>
      </c>
      <c r="K177" s="528" t="s">
        <v>265</v>
      </c>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1:48" ht="18" customHeight="1">
      <c r="A178" s="518"/>
      <c r="B178" s="530" t="s">
        <v>266</v>
      </c>
      <c r="C178" s="531"/>
      <c r="D178" s="532" t="s">
        <v>267</v>
      </c>
      <c r="E178" s="532"/>
      <c r="F178" s="532" t="s">
        <v>266</v>
      </c>
      <c r="G178" s="532"/>
      <c r="H178" s="532" t="s">
        <v>267</v>
      </c>
      <c r="I178" s="532"/>
      <c r="J178" s="523"/>
      <c r="K178" s="529"/>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1:48" ht="18" customHeight="1">
      <c r="A179" s="519"/>
      <c r="B179" s="69" t="s">
        <v>96</v>
      </c>
      <c r="C179" s="69" t="s">
        <v>254</v>
      </c>
      <c r="D179" s="69" t="s">
        <v>96</v>
      </c>
      <c r="E179" s="69" t="s">
        <v>254</v>
      </c>
      <c r="F179" s="69" t="s">
        <v>96</v>
      </c>
      <c r="G179" s="69" t="s">
        <v>254</v>
      </c>
      <c r="H179" s="69" t="s">
        <v>96</v>
      </c>
      <c r="I179" s="69" t="s">
        <v>254</v>
      </c>
      <c r="J179" s="524"/>
      <c r="K179" s="529"/>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1:48" ht="18" customHeight="1" thickBot="1">
      <c r="A180" s="70" t="s">
        <v>268</v>
      </c>
      <c r="B180" s="71">
        <v>0</v>
      </c>
      <c r="C180" s="71">
        <v>0</v>
      </c>
      <c r="D180" s="71">
        <v>18</v>
      </c>
      <c r="E180" s="71">
        <v>131000</v>
      </c>
      <c r="F180" s="71">
        <v>0</v>
      </c>
      <c r="G180" s="71">
        <v>0</v>
      </c>
      <c r="H180" s="71">
        <v>0</v>
      </c>
      <c r="I180" s="71">
        <v>0</v>
      </c>
      <c r="J180" s="72">
        <v>3000</v>
      </c>
      <c r="K180" s="73"/>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1:48" ht="18" customHeight="1" thickBot="1">
      <c r="A181" s="74"/>
      <c r="B181" s="75"/>
      <c r="C181" s="75"/>
      <c r="D181" s="75"/>
      <c r="E181" s="75"/>
      <c r="F181" s="75"/>
      <c r="G181" s="75"/>
      <c r="H181" s="75"/>
      <c r="I181" s="75"/>
      <c r="J181" s="75"/>
      <c r="K181" s="76"/>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1:48" ht="18" customHeight="1">
      <c r="A182" s="527" t="s">
        <v>243</v>
      </c>
      <c r="B182" s="521" t="s">
        <v>262</v>
      </c>
      <c r="C182" s="521"/>
      <c r="D182" s="521"/>
      <c r="E182" s="521"/>
      <c r="F182" s="521" t="s">
        <v>263</v>
      </c>
      <c r="G182" s="521"/>
      <c r="H182" s="521"/>
      <c r="I182" s="521"/>
      <c r="J182" s="522" t="s">
        <v>264</v>
      </c>
      <c r="K182" s="528" t="s">
        <v>265</v>
      </c>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1:48" ht="18" customHeight="1">
      <c r="A183" s="517"/>
      <c r="B183" s="530" t="s">
        <v>266</v>
      </c>
      <c r="C183" s="531"/>
      <c r="D183" s="532" t="s">
        <v>267</v>
      </c>
      <c r="E183" s="532"/>
      <c r="F183" s="532" t="s">
        <v>266</v>
      </c>
      <c r="G183" s="532"/>
      <c r="H183" s="532" t="s">
        <v>267</v>
      </c>
      <c r="I183" s="532"/>
      <c r="J183" s="523"/>
      <c r="K183" s="529"/>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1:48" ht="18" customHeight="1">
      <c r="A184" s="520"/>
      <c r="B184" s="69" t="s">
        <v>96</v>
      </c>
      <c r="C184" s="69" t="s">
        <v>254</v>
      </c>
      <c r="D184" s="69" t="s">
        <v>96</v>
      </c>
      <c r="E184" s="69" t="s">
        <v>254</v>
      </c>
      <c r="F184" s="69" t="s">
        <v>96</v>
      </c>
      <c r="G184" s="69" t="s">
        <v>254</v>
      </c>
      <c r="H184" s="69" t="s">
        <v>96</v>
      </c>
      <c r="I184" s="69" t="s">
        <v>254</v>
      </c>
      <c r="J184" s="524"/>
      <c r="K184" s="529"/>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1:48" ht="18" customHeight="1" thickBot="1">
      <c r="A185" s="77" t="s">
        <v>269</v>
      </c>
      <c r="B185" s="71">
        <v>0</v>
      </c>
      <c r="C185" s="71">
        <v>0</v>
      </c>
      <c r="D185" s="71">
        <v>1</v>
      </c>
      <c r="E185" s="71">
        <v>160000</v>
      </c>
      <c r="F185" s="71">
        <v>0</v>
      </c>
      <c r="G185" s="71">
        <v>0</v>
      </c>
      <c r="H185" s="71">
        <v>1</v>
      </c>
      <c r="I185" s="71">
        <v>66000</v>
      </c>
      <c r="J185" s="72">
        <v>80</v>
      </c>
      <c r="K185" s="73"/>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1:48" ht="18" customHeight="1" thickBot="1">
      <c r="A186" s="74"/>
      <c r="B186" s="75"/>
      <c r="C186" s="75"/>
      <c r="D186" s="75"/>
      <c r="E186" s="75"/>
      <c r="F186" s="75"/>
      <c r="G186" s="75"/>
      <c r="H186" s="75"/>
      <c r="I186" s="75"/>
      <c r="J186" s="75"/>
      <c r="K186" s="76"/>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1:48" ht="18" customHeight="1">
      <c r="A187" s="527" t="s">
        <v>243</v>
      </c>
      <c r="B187" s="521" t="s">
        <v>262</v>
      </c>
      <c r="C187" s="521"/>
      <c r="D187" s="521"/>
      <c r="E187" s="521"/>
      <c r="F187" s="521" t="s">
        <v>263</v>
      </c>
      <c r="G187" s="521"/>
      <c r="H187" s="521"/>
      <c r="I187" s="521"/>
      <c r="J187" s="522" t="s">
        <v>264</v>
      </c>
      <c r="K187" s="528" t="s">
        <v>265</v>
      </c>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1:48" ht="18" customHeight="1">
      <c r="A188" s="517"/>
      <c r="B188" s="530" t="s">
        <v>266</v>
      </c>
      <c r="C188" s="531"/>
      <c r="D188" s="532" t="s">
        <v>267</v>
      </c>
      <c r="E188" s="532"/>
      <c r="F188" s="532" t="s">
        <v>266</v>
      </c>
      <c r="G188" s="532"/>
      <c r="H188" s="532" t="s">
        <v>267</v>
      </c>
      <c r="I188" s="532"/>
      <c r="J188" s="523"/>
      <c r="K188" s="529"/>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1:48" ht="18" customHeight="1">
      <c r="A189" s="520"/>
      <c r="B189" s="69" t="s">
        <v>96</v>
      </c>
      <c r="C189" s="69" t="s">
        <v>254</v>
      </c>
      <c r="D189" s="69" t="s">
        <v>96</v>
      </c>
      <c r="E189" s="69" t="s">
        <v>254</v>
      </c>
      <c r="F189" s="69" t="s">
        <v>96</v>
      </c>
      <c r="G189" s="69" t="s">
        <v>254</v>
      </c>
      <c r="H189" s="69" t="s">
        <v>96</v>
      </c>
      <c r="I189" s="69" t="s">
        <v>254</v>
      </c>
      <c r="J189" s="524"/>
      <c r="K189" s="529"/>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1:48" ht="18" customHeight="1" thickBot="1">
      <c r="A190" s="70" t="s">
        <v>270</v>
      </c>
      <c r="B190" s="71">
        <v>0</v>
      </c>
      <c r="C190" s="71">
        <v>0</v>
      </c>
      <c r="D190" s="71">
        <v>0</v>
      </c>
      <c r="E190" s="71">
        <v>0</v>
      </c>
      <c r="F190" s="71">
        <v>0</v>
      </c>
      <c r="G190" s="71">
        <v>0</v>
      </c>
      <c r="H190" s="71">
        <v>0</v>
      </c>
      <c r="I190" s="71">
        <v>0</v>
      </c>
      <c r="J190" s="72">
        <v>0</v>
      </c>
      <c r="K190" s="73"/>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1:48" ht="18" customHeight="1" thickBot="1">
      <c r="A191" s="74"/>
      <c r="B191" s="75"/>
      <c r="C191" s="75"/>
      <c r="D191" s="75"/>
      <c r="E191" s="75"/>
      <c r="F191" s="75"/>
      <c r="G191" s="75"/>
      <c r="H191" s="75"/>
      <c r="I191" s="75"/>
      <c r="J191" s="75"/>
      <c r="K191" s="76"/>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1:48" ht="18" customHeight="1">
      <c r="A192" s="527" t="s">
        <v>243</v>
      </c>
      <c r="B192" s="521" t="s">
        <v>271</v>
      </c>
      <c r="C192" s="521"/>
      <c r="D192" s="521"/>
      <c r="E192" s="521"/>
      <c r="F192" s="521" t="s">
        <v>272</v>
      </c>
      <c r="G192" s="521"/>
      <c r="H192" s="521"/>
      <c r="I192" s="521"/>
      <c r="J192" s="522" t="s">
        <v>264</v>
      </c>
      <c r="K192" s="528" t="s">
        <v>265</v>
      </c>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1:48" ht="18" customHeight="1">
      <c r="A193" s="517"/>
      <c r="B193" s="530" t="s">
        <v>266</v>
      </c>
      <c r="C193" s="531"/>
      <c r="D193" s="532" t="s">
        <v>267</v>
      </c>
      <c r="E193" s="532"/>
      <c r="F193" s="532" t="s">
        <v>266</v>
      </c>
      <c r="G193" s="532"/>
      <c r="H193" s="532" t="s">
        <v>267</v>
      </c>
      <c r="I193" s="532"/>
      <c r="J193" s="523"/>
      <c r="K193" s="529"/>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1:48" ht="18" customHeight="1">
      <c r="A194" s="520"/>
      <c r="B194" s="69" t="s">
        <v>96</v>
      </c>
      <c r="C194" s="69" t="s">
        <v>254</v>
      </c>
      <c r="D194" s="69" t="s">
        <v>96</v>
      </c>
      <c r="E194" s="69" t="s">
        <v>254</v>
      </c>
      <c r="F194" s="69" t="s">
        <v>96</v>
      </c>
      <c r="G194" s="69" t="s">
        <v>254</v>
      </c>
      <c r="H194" s="69" t="s">
        <v>96</v>
      </c>
      <c r="I194" s="69" t="s">
        <v>254</v>
      </c>
      <c r="J194" s="524"/>
      <c r="K194" s="529"/>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1:48" ht="18" customHeight="1" thickBot="1">
      <c r="A195" s="70" t="s">
        <v>273</v>
      </c>
      <c r="B195" s="71">
        <v>7</v>
      </c>
      <c r="C195" s="71">
        <v>700</v>
      </c>
      <c r="D195" s="71">
        <v>0</v>
      </c>
      <c r="E195" s="71">
        <v>0</v>
      </c>
      <c r="F195" s="71">
        <v>0</v>
      </c>
      <c r="G195" s="71">
        <v>0</v>
      </c>
      <c r="H195" s="71">
        <v>2</v>
      </c>
      <c r="I195" s="71">
        <v>200</v>
      </c>
      <c r="J195" s="72">
        <v>25</v>
      </c>
      <c r="K195" s="73"/>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1:48" ht="18" customHeight="1" thickBot="1">
      <c r="A196" s="74"/>
      <c r="B196" s="75"/>
      <c r="C196" s="75"/>
      <c r="D196" s="75"/>
      <c r="E196" s="75"/>
      <c r="F196" s="75"/>
      <c r="G196" s="75"/>
      <c r="H196" s="75"/>
      <c r="I196" s="75"/>
      <c r="J196" s="75"/>
      <c r="K196" s="76"/>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1:48" ht="18" customHeight="1">
      <c r="A197" s="527" t="s">
        <v>243</v>
      </c>
      <c r="B197" s="521" t="s">
        <v>262</v>
      </c>
      <c r="C197" s="521"/>
      <c r="D197" s="521"/>
      <c r="E197" s="521"/>
      <c r="F197" s="521" t="s">
        <v>263</v>
      </c>
      <c r="G197" s="521"/>
      <c r="H197" s="521"/>
      <c r="I197" s="521"/>
      <c r="J197" s="522" t="s">
        <v>264</v>
      </c>
      <c r="K197" s="528" t="s">
        <v>265</v>
      </c>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1:48" ht="18" customHeight="1">
      <c r="A198" s="517"/>
      <c r="B198" s="530" t="s">
        <v>266</v>
      </c>
      <c r="C198" s="531"/>
      <c r="D198" s="532" t="s">
        <v>267</v>
      </c>
      <c r="E198" s="532"/>
      <c r="F198" s="532" t="s">
        <v>266</v>
      </c>
      <c r="G198" s="532"/>
      <c r="H198" s="532" t="s">
        <v>267</v>
      </c>
      <c r="I198" s="532"/>
      <c r="J198" s="523"/>
      <c r="K198" s="529"/>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1:48" ht="18" customHeight="1">
      <c r="A199" s="520"/>
      <c r="B199" s="69" t="s">
        <v>96</v>
      </c>
      <c r="C199" s="69" t="s">
        <v>254</v>
      </c>
      <c r="D199" s="69" t="s">
        <v>96</v>
      </c>
      <c r="E199" s="69" t="s">
        <v>254</v>
      </c>
      <c r="F199" s="69" t="s">
        <v>96</v>
      </c>
      <c r="G199" s="69" t="s">
        <v>254</v>
      </c>
      <c r="H199" s="69" t="s">
        <v>96</v>
      </c>
      <c r="I199" s="69" t="s">
        <v>254</v>
      </c>
      <c r="J199" s="524"/>
      <c r="K199" s="529"/>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1:48" ht="18" customHeight="1" thickBot="1">
      <c r="A200" s="70" t="s">
        <v>274</v>
      </c>
      <c r="B200" s="71">
        <v>0</v>
      </c>
      <c r="C200" s="71">
        <v>0</v>
      </c>
      <c r="D200" s="71">
        <v>74</v>
      </c>
      <c r="E200" s="71">
        <v>1400000</v>
      </c>
      <c r="F200" s="71">
        <v>0</v>
      </c>
      <c r="G200" s="71">
        <v>0</v>
      </c>
      <c r="H200" s="71">
        <v>0</v>
      </c>
      <c r="I200" s="71">
        <v>0</v>
      </c>
      <c r="J200" s="72">
        <v>9300</v>
      </c>
      <c r="K200" s="73"/>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1:48" ht="18" customHeight="1" thickBot="1">
      <c r="A201" s="74"/>
      <c r="B201" s="75"/>
      <c r="C201" s="75"/>
      <c r="D201" s="75"/>
      <c r="E201" s="75"/>
      <c r="F201" s="75"/>
      <c r="G201" s="75"/>
      <c r="H201" s="75"/>
      <c r="I201" s="75"/>
      <c r="J201" s="75"/>
      <c r="K201" s="76"/>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1:48" ht="18" customHeight="1">
      <c r="A202" s="527" t="s">
        <v>243</v>
      </c>
      <c r="B202" s="521" t="s">
        <v>262</v>
      </c>
      <c r="C202" s="521"/>
      <c r="D202" s="521"/>
      <c r="E202" s="521"/>
      <c r="F202" s="521" t="s">
        <v>263</v>
      </c>
      <c r="G202" s="521"/>
      <c r="H202" s="521"/>
      <c r="I202" s="521"/>
      <c r="J202" s="522" t="s">
        <v>275</v>
      </c>
      <c r="K202" s="528" t="s">
        <v>265</v>
      </c>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1:48" ht="18" customHeight="1">
      <c r="A203" s="517"/>
      <c r="B203" s="530" t="s">
        <v>266</v>
      </c>
      <c r="C203" s="531"/>
      <c r="D203" s="532" t="s">
        <v>267</v>
      </c>
      <c r="E203" s="532"/>
      <c r="F203" s="532" t="s">
        <v>266</v>
      </c>
      <c r="G203" s="532"/>
      <c r="H203" s="532" t="s">
        <v>267</v>
      </c>
      <c r="I203" s="532"/>
      <c r="J203" s="523"/>
      <c r="K203" s="529"/>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1:48" ht="18" customHeight="1">
      <c r="A204" s="520"/>
      <c r="B204" s="69" t="s">
        <v>96</v>
      </c>
      <c r="C204" s="69" t="s">
        <v>254</v>
      </c>
      <c r="D204" s="69" t="s">
        <v>96</v>
      </c>
      <c r="E204" s="69" t="s">
        <v>254</v>
      </c>
      <c r="F204" s="69" t="s">
        <v>96</v>
      </c>
      <c r="G204" s="69" t="s">
        <v>254</v>
      </c>
      <c r="H204" s="69" t="s">
        <v>96</v>
      </c>
      <c r="I204" s="69" t="s">
        <v>254</v>
      </c>
      <c r="J204" s="524"/>
      <c r="K204" s="529"/>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1:48" ht="18" customHeight="1" thickBot="1">
      <c r="A205" s="70" t="s">
        <v>276</v>
      </c>
      <c r="B205" s="71">
        <v>0</v>
      </c>
      <c r="C205" s="71">
        <v>0</v>
      </c>
      <c r="D205" s="71">
        <v>11</v>
      </c>
      <c r="E205" s="71">
        <v>850000</v>
      </c>
      <c r="F205" s="71">
        <v>0</v>
      </c>
      <c r="G205" s="71">
        <v>0</v>
      </c>
      <c r="H205" s="71">
        <v>0</v>
      </c>
      <c r="I205" s="71">
        <v>0</v>
      </c>
      <c r="J205" s="72">
        <v>11169</v>
      </c>
      <c r="K205" s="73"/>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1:48" ht="18" customHeight="1" thickBot="1">
      <c r="A206" s="74"/>
      <c r="B206" s="75"/>
      <c r="C206" s="75"/>
      <c r="D206" s="75"/>
      <c r="E206" s="75"/>
      <c r="F206" s="75"/>
      <c r="G206" s="75"/>
      <c r="H206" s="75"/>
      <c r="I206" s="75"/>
      <c r="J206" s="75"/>
      <c r="K206" s="76"/>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1:48" ht="18" customHeight="1">
      <c r="A207" s="527" t="s">
        <v>243</v>
      </c>
      <c r="B207" s="521" t="s">
        <v>262</v>
      </c>
      <c r="C207" s="521"/>
      <c r="D207" s="521"/>
      <c r="E207" s="521"/>
      <c r="F207" s="521" t="s">
        <v>263</v>
      </c>
      <c r="G207" s="521"/>
      <c r="H207" s="521"/>
      <c r="I207" s="521"/>
      <c r="J207" s="522" t="s">
        <v>277</v>
      </c>
      <c r="K207" s="528" t="s">
        <v>265</v>
      </c>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1:48" ht="18" customHeight="1">
      <c r="A208" s="517"/>
      <c r="B208" s="530" t="s">
        <v>266</v>
      </c>
      <c r="C208" s="531"/>
      <c r="D208" s="532" t="s">
        <v>267</v>
      </c>
      <c r="E208" s="532"/>
      <c r="F208" s="532" t="s">
        <v>266</v>
      </c>
      <c r="G208" s="532"/>
      <c r="H208" s="532" t="s">
        <v>267</v>
      </c>
      <c r="I208" s="532"/>
      <c r="J208" s="523"/>
      <c r="K208" s="529"/>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1:48" ht="18" customHeight="1">
      <c r="A209" s="520"/>
      <c r="B209" s="69" t="s">
        <v>96</v>
      </c>
      <c r="C209" s="69" t="s">
        <v>254</v>
      </c>
      <c r="D209" s="69" t="s">
        <v>96</v>
      </c>
      <c r="E209" s="69" t="s">
        <v>254</v>
      </c>
      <c r="F209" s="69" t="s">
        <v>96</v>
      </c>
      <c r="G209" s="69" t="s">
        <v>254</v>
      </c>
      <c r="H209" s="69" t="s">
        <v>96</v>
      </c>
      <c r="I209" s="69" t="s">
        <v>254</v>
      </c>
      <c r="J209" s="524"/>
      <c r="K209" s="529"/>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1:48" ht="18" customHeight="1" thickBot="1">
      <c r="A210" s="70" t="s">
        <v>278</v>
      </c>
      <c r="B210" s="71">
        <v>0</v>
      </c>
      <c r="C210" s="71">
        <v>0</v>
      </c>
      <c r="D210" s="71">
        <v>5</v>
      </c>
      <c r="E210" s="71">
        <v>338000</v>
      </c>
      <c r="F210" s="71">
        <v>0</v>
      </c>
      <c r="G210" s="71">
        <v>0</v>
      </c>
      <c r="H210" s="71">
        <v>0</v>
      </c>
      <c r="I210" s="71">
        <v>0</v>
      </c>
      <c r="J210" s="72">
        <v>1000000</v>
      </c>
      <c r="K210" s="73"/>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1:48" ht="18" customHeight="1" thickBot="1">
      <c r="A211" s="74"/>
      <c r="B211" s="75"/>
      <c r="C211" s="75"/>
      <c r="D211" s="75"/>
      <c r="E211" s="75"/>
      <c r="F211" s="75"/>
      <c r="G211" s="75"/>
      <c r="H211" s="75"/>
      <c r="I211" s="75"/>
      <c r="J211" s="75"/>
      <c r="K211" s="76"/>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1:48" ht="18" customHeight="1">
      <c r="A212" s="521" t="s">
        <v>243</v>
      </c>
      <c r="B212" s="521" t="s">
        <v>279</v>
      </c>
      <c r="C212" s="521"/>
      <c r="D212" s="521" t="s">
        <v>280</v>
      </c>
      <c r="E212" s="521"/>
      <c r="F212" s="521"/>
      <c r="G212" s="521" t="s">
        <v>281</v>
      </c>
      <c r="H212" s="521"/>
      <c r="I212" s="521"/>
      <c r="J212" s="522" t="s">
        <v>282</v>
      </c>
      <c r="K212" s="528" t="s">
        <v>265</v>
      </c>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1:48" ht="18" customHeight="1">
      <c r="A213" s="532"/>
      <c r="B213" s="532"/>
      <c r="C213" s="532"/>
      <c r="D213" s="69" t="s">
        <v>283</v>
      </c>
      <c r="E213" s="69" t="s">
        <v>284</v>
      </c>
      <c r="F213" s="69" t="s">
        <v>285</v>
      </c>
      <c r="G213" s="69" t="s">
        <v>283</v>
      </c>
      <c r="H213" s="69" t="s">
        <v>284</v>
      </c>
      <c r="I213" s="69" t="s">
        <v>285</v>
      </c>
      <c r="J213" s="524"/>
      <c r="K213" s="529"/>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1:48" ht="18" customHeight="1">
      <c r="A214" s="78" t="s">
        <v>286</v>
      </c>
      <c r="B214" s="533">
        <v>4000</v>
      </c>
      <c r="C214" s="534"/>
      <c r="D214" s="41">
        <v>0</v>
      </c>
      <c r="E214" s="41">
        <v>362900</v>
      </c>
      <c r="F214" s="41">
        <v>362900</v>
      </c>
      <c r="G214" s="41">
        <v>0</v>
      </c>
      <c r="H214" s="41">
        <v>1000</v>
      </c>
      <c r="I214" s="41">
        <v>1000</v>
      </c>
      <c r="J214" s="41">
        <v>1000</v>
      </c>
      <c r="K214" s="41"/>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1:48" ht="18"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row>
    <row r="216" spans="1:48" ht="18" customHeight="1">
      <c r="A216" s="535" t="s">
        <v>287</v>
      </c>
      <c r="B216" s="536"/>
      <c r="C216" s="79"/>
      <c r="D216" s="79"/>
      <c r="E216" s="79"/>
      <c r="F216" s="79"/>
      <c r="G216" s="79"/>
      <c r="H216" s="79"/>
      <c r="I216" s="79"/>
      <c r="J216" s="79"/>
      <c r="K216" s="79"/>
      <c r="L216" s="79"/>
      <c r="M216" s="79"/>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1:48" ht="18" customHeight="1">
      <c r="A217" s="537" t="s">
        <v>288</v>
      </c>
      <c r="B217" s="538"/>
      <c r="C217" s="538"/>
      <c r="D217" s="538"/>
      <c r="E217" s="538"/>
      <c r="F217" s="538"/>
      <c r="G217" s="538"/>
      <c r="H217" s="538"/>
      <c r="I217" s="538"/>
      <c r="J217" s="538"/>
      <c r="K217" s="538"/>
      <c r="L217" s="538"/>
      <c r="M217" s="539"/>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1:48" ht="18" customHeight="1">
      <c r="A218" s="540" t="s">
        <v>289</v>
      </c>
      <c r="B218" s="540" t="s">
        <v>290</v>
      </c>
      <c r="C218" s="542" t="s">
        <v>291</v>
      </c>
      <c r="D218" s="543"/>
      <c r="E218" s="543"/>
      <c r="F218" s="544"/>
      <c r="G218" s="542" t="s">
        <v>292</v>
      </c>
      <c r="H218" s="543"/>
      <c r="I218" s="543"/>
      <c r="J218" s="545"/>
      <c r="K218" s="543" t="s">
        <v>293</v>
      </c>
      <c r="L218" s="543"/>
      <c r="M218" s="546" t="s">
        <v>294</v>
      </c>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1:48" ht="18" customHeight="1">
      <c r="A219" s="541"/>
      <c r="B219" s="541"/>
      <c r="C219" s="80" t="s">
        <v>295</v>
      </c>
      <c r="D219" s="81" t="s">
        <v>296</v>
      </c>
      <c r="E219" s="81" t="s">
        <v>297</v>
      </c>
      <c r="F219" s="82" t="s">
        <v>298</v>
      </c>
      <c r="G219" s="80" t="s">
        <v>299</v>
      </c>
      <c r="H219" s="81" t="s">
        <v>300</v>
      </c>
      <c r="I219" s="81" t="s">
        <v>301</v>
      </c>
      <c r="J219" s="83" t="s">
        <v>302</v>
      </c>
      <c r="K219" s="81" t="s">
        <v>303</v>
      </c>
      <c r="L219" s="81" t="s">
        <v>304</v>
      </c>
      <c r="M219" s="547"/>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1:48" ht="18" customHeight="1" thickBot="1">
      <c r="A220" s="84">
        <v>3</v>
      </c>
      <c r="B220" s="8">
        <v>86</v>
      </c>
      <c r="C220" s="85">
        <v>502016</v>
      </c>
      <c r="D220" s="86">
        <v>9</v>
      </c>
      <c r="E220" s="87">
        <v>2</v>
      </c>
      <c r="F220" s="88">
        <v>2</v>
      </c>
      <c r="G220" s="89">
        <v>1</v>
      </c>
      <c r="H220" s="90" t="s">
        <v>305</v>
      </c>
      <c r="I220" s="88" t="s">
        <v>306</v>
      </c>
      <c r="J220" s="88" t="s">
        <v>307</v>
      </c>
      <c r="K220" s="89" t="s">
        <v>308</v>
      </c>
      <c r="L220" s="84"/>
      <c r="M220" s="33"/>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1:48" ht="18" customHeight="1">
      <c r="A221" s="542" t="s">
        <v>309</v>
      </c>
      <c r="B221" s="543"/>
      <c r="C221" s="544"/>
      <c r="D221" s="566" t="s">
        <v>310</v>
      </c>
      <c r="E221" s="566" t="s">
        <v>311</v>
      </c>
      <c r="F221" s="566" t="s">
        <v>312</v>
      </c>
      <c r="G221" s="566" t="s">
        <v>313</v>
      </c>
      <c r="H221" s="566" t="s">
        <v>314</v>
      </c>
      <c r="I221" s="555" t="s">
        <v>315</v>
      </c>
      <c r="J221" s="556"/>
      <c r="K221" s="556"/>
      <c r="L221" s="557"/>
      <c r="M221" s="2"/>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1:48" ht="18" customHeight="1">
      <c r="A222" s="80" t="s">
        <v>316</v>
      </c>
      <c r="B222" s="81" t="s">
        <v>317</v>
      </c>
      <c r="C222" s="82" t="s">
        <v>318</v>
      </c>
      <c r="D222" s="541"/>
      <c r="E222" s="541"/>
      <c r="F222" s="541"/>
      <c r="G222" s="541"/>
      <c r="H222" s="541"/>
      <c r="I222" s="80" t="s">
        <v>319</v>
      </c>
      <c r="J222" s="81" t="s">
        <v>320</v>
      </c>
      <c r="K222" s="81" t="s">
        <v>321</v>
      </c>
      <c r="L222" s="82" t="s">
        <v>322</v>
      </c>
      <c r="M222" s="2"/>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1:48" ht="18" customHeight="1" thickBot="1">
      <c r="A223" s="27"/>
      <c r="B223" s="27"/>
      <c r="C223" s="27"/>
      <c r="D223" s="88">
        <v>136</v>
      </c>
      <c r="E223" s="89">
        <v>-15</v>
      </c>
      <c r="F223" s="91">
        <v>40</v>
      </c>
      <c r="G223" s="91">
        <v>25</v>
      </c>
      <c r="H223" s="91">
        <v>0</v>
      </c>
      <c r="I223" s="91">
        <v>0</v>
      </c>
      <c r="J223" s="91">
        <v>0</v>
      </c>
      <c r="K223" s="90">
        <v>0</v>
      </c>
      <c r="L223" s="88">
        <v>0</v>
      </c>
      <c r="M223" s="2"/>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1:48" ht="18" customHeight="1">
      <c r="A224" s="555" t="s">
        <v>323</v>
      </c>
      <c r="B224" s="557"/>
      <c r="C224" s="558" t="s">
        <v>324</v>
      </c>
      <c r="D224" s="559"/>
      <c r="E224" s="555" t="s">
        <v>325</v>
      </c>
      <c r="F224" s="556"/>
      <c r="G224" s="556"/>
      <c r="H224" s="556"/>
      <c r="I224" s="556"/>
      <c r="J224" s="556"/>
      <c r="K224" s="556"/>
      <c r="L224" s="557"/>
      <c r="M224" s="2"/>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1:48" ht="18" customHeight="1">
      <c r="A225" s="80" t="s">
        <v>326</v>
      </c>
      <c r="B225" s="82" t="s">
        <v>327</v>
      </c>
      <c r="C225" s="560"/>
      <c r="D225" s="561"/>
      <c r="E225" s="80" t="s">
        <v>328</v>
      </c>
      <c r="F225" s="81" t="s">
        <v>329</v>
      </c>
      <c r="G225" s="81" t="s">
        <v>330</v>
      </c>
      <c r="H225" s="81" t="s">
        <v>331</v>
      </c>
      <c r="I225" s="81" t="s">
        <v>332</v>
      </c>
      <c r="J225" s="81" t="s">
        <v>333</v>
      </c>
      <c r="K225" s="81" t="s">
        <v>334</v>
      </c>
      <c r="L225" s="82" t="s">
        <v>335</v>
      </c>
      <c r="M225" s="2"/>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1:48" ht="18" customHeight="1" thickBot="1">
      <c r="A226" s="89">
        <v>4076</v>
      </c>
      <c r="B226" s="90">
        <v>5071</v>
      </c>
      <c r="C226" s="89" t="s">
        <v>336</v>
      </c>
      <c r="D226" s="88">
        <v>3</v>
      </c>
      <c r="E226" s="88">
        <v>1309</v>
      </c>
      <c r="F226" s="88">
        <v>2500</v>
      </c>
      <c r="G226" s="88">
        <v>800</v>
      </c>
      <c r="H226" s="88">
        <v>200</v>
      </c>
      <c r="I226" s="88">
        <v>800</v>
      </c>
      <c r="J226" s="88">
        <v>80</v>
      </c>
      <c r="K226" s="89">
        <v>20</v>
      </c>
      <c r="L226" s="92">
        <v>2</v>
      </c>
      <c r="M226" s="2"/>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1:48" ht="18" customHeight="1">
      <c r="A227" s="562" t="s">
        <v>337</v>
      </c>
      <c r="B227" s="563" t="s">
        <v>338</v>
      </c>
      <c r="C227" s="564"/>
      <c r="D227" s="564"/>
      <c r="E227" s="564"/>
      <c r="F227" s="564"/>
      <c r="G227" s="564"/>
      <c r="H227" s="564"/>
      <c r="I227" s="564"/>
      <c r="J227" s="564"/>
      <c r="K227" s="564"/>
      <c r="L227" s="565"/>
      <c r="M227" s="2"/>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1:48" ht="18" customHeight="1">
      <c r="A228" s="562"/>
      <c r="B228" s="93" t="s">
        <v>339</v>
      </c>
      <c r="C228" s="93" t="s">
        <v>340</v>
      </c>
      <c r="D228" s="93" t="s">
        <v>341</v>
      </c>
      <c r="E228" s="93" t="s">
        <v>342</v>
      </c>
      <c r="F228" s="93" t="s">
        <v>343</v>
      </c>
      <c r="G228" s="93" t="s">
        <v>344</v>
      </c>
      <c r="H228" s="93" t="s">
        <v>345</v>
      </c>
      <c r="I228" s="93" t="s">
        <v>346</v>
      </c>
      <c r="J228" s="93"/>
      <c r="K228" s="93"/>
      <c r="L228" s="93"/>
      <c r="M228" s="79"/>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1:48" ht="18" customHeight="1" thickBot="1">
      <c r="A229" s="33">
        <v>5400</v>
      </c>
      <c r="B229" s="84">
        <v>10</v>
      </c>
      <c r="C229" s="84">
        <v>1</v>
      </c>
      <c r="D229" s="84">
        <v>0</v>
      </c>
      <c r="E229" s="84">
        <v>1</v>
      </c>
      <c r="F229" s="84">
        <v>0</v>
      </c>
      <c r="G229" s="84">
        <v>2</v>
      </c>
      <c r="H229" s="84">
        <v>0</v>
      </c>
      <c r="I229" s="84">
        <v>1</v>
      </c>
      <c r="J229" s="33">
        <v>0</v>
      </c>
      <c r="K229" s="33"/>
      <c r="L229" s="94"/>
      <c r="M229" s="79"/>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1:48" ht="18" customHeight="1">
      <c r="A230" s="548" t="s">
        <v>347</v>
      </c>
      <c r="B230" s="549"/>
      <c r="C230" s="549"/>
      <c r="D230" s="549"/>
      <c r="E230" s="549"/>
      <c r="F230" s="549"/>
      <c r="G230" s="549"/>
      <c r="H230" s="549"/>
      <c r="I230" s="549"/>
      <c r="J230" s="549"/>
      <c r="K230" s="549"/>
      <c r="L230" s="550"/>
      <c r="M230" s="79"/>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1:48" ht="31.5" customHeight="1">
      <c r="A231" s="95" t="s">
        <v>348</v>
      </c>
      <c r="B231" s="95" t="s">
        <v>349</v>
      </c>
      <c r="C231" s="95" t="s">
        <v>340</v>
      </c>
      <c r="D231" s="95" t="s">
        <v>341</v>
      </c>
      <c r="E231" s="95" t="s">
        <v>350</v>
      </c>
      <c r="F231" s="81" t="s">
        <v>343</v>
      </c>
      <c r="G231" s="81" t="s">
        <v>345</v>
      </c>
      <c r="H231" s="95" t="s">
        <v>346</v>
      </c>
      <c r="I231" s="95"/>
      <c r="J231" s="95"/>
      <c r="K231" s="95"/>
      <c r="L231" s="95"/>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1:48" ht="18" customHeight="1">
      <c r="A232" s="9">
        <v>15</v>
      </c>
      <c r="B232" s="9">
        <v>15</v>
      </c>
      <c r="C232" s="9">
        <v>1</v>
      </c>
      <c r="D232" s="9">
        <v>0</v>
      </c>
      <c r="E232" s="9">
        <v>3</v>
      </c>
      <c r="F232" s="96">
        <v>0</v>
      </c>
      <c r="G232" s="96">
        <v>0</v>
      </c>
      <c r="H232" s="9">
        <v>1</v>
      </c>
      <c r="I232" s="9"/>
      <c r="J232" s="9"/>
      <c r="K232" s="9"/>
      <c r="L232" s="9"/>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1:48" ht="18" customHeight="1">
      <c r="A233" s="537" t="s">
        <v>351</v>
      </c>
      <c r="B233" s="53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1:48" ht="18" customHeight="1">
      <c r="A234" s="95" t="s">
        <v>320</v>
      </c>
      <c r="B234" s="95" t="s">
        <v>352</v>
      </c>
      <c r="C234" s="95" t="s">
        <v>353</v>
      </c>
      <c r="D234" s="97"/>
      <c r="E234" s="97"/>
      <c r="F234" s="98"/>
      <c r="G234" s="98"/>
      <c r="H234" s="97"/>
      <c r="I234" s="97"/>
      <c r="J234" s="97"/>
      <c r="K234" s="97"/>
      <c r="L234" s="97"/>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1:48" ht="18" customHeight="1">
      <c r="A235" s="9">
        <v>80</v>
      </c>
      <c r="B235" s="9">
        <v>4</v>
      </c>
      <c r="C235" s="9">
        <v>16</v>
      </c>
      <c r="D235" s="99"/>
      <c r="E235" s="99"/>
      <c r="F235" s="99"/>
      <c r="G235" s="99"/>
      <c r="H235" s="99"/>
      <c r="I235" s="97"/>
      <c r="J235" s="97"/>
      <c r="K235" s="97"/>
      <c r="L235" s="97"/>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1:48" ht="18" customHeight="1">
      <c r="A236" s="537" t="s">
        <v>354</v>
      </c>
      <c r="B236" s="539"/>
      <c r="C236" s="99"/>
      <c r="D236" s="99"/>
      <c r="E236" s="99"/>
      <c r="F236" s="99"/>
      <c r="G236" s="99"/>
      <c r="H236" s="99"/>
      <c r="I236" s="99"/>
      <c r="J236" s="99"/>
      <c r="K236" s="100"/>
      <c r="L236" s="10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1:24" s="10" customFormat="1" ht="39">
      <c r="A237" s="101" t="s">
        <v>149</v>
      </c>
      <c r="B237" s="101" t="s">
        <v>355</v>
      </c>
      <c r="C237" s="101" t="s">
        <v>356</v>
      </c>
      <c r="D237" s="101" t="s">
        <v>357</v>
      </c>
      <c r="E237" s="101" t="s">
        <v>358</v>
      </c>
      <c r="F237" s="101" t="s">
        <v>359</v>
      </c>
      <c r="G237" s="101" t="s">
        <v>360</v>
      </c>
      <c r="H237" s="115" t="s">
        <v>361</v>
      </c>
      <c r="I237" s="102" t="s">
        <v>149</v>
      </c>
      <c r="J237" s="102" t="s">
        <v>355</v>
      </c>
      <c r="K237" s="102" t="s">
        <v>356</v>
      </c>
      <c r="L237" s="102" t="s">
        <v>357</v>
      </c>
      <c r="M237" s="102" t="s">
        <v>358</v>
      </c>
      <c r="N237" s="102" t="s">
        <v>359</v>
      </c>
      <c r="O237" s="102" t="s">
        <v>360</v>
      </c>
      <c r="P237" s="102" t="s">
        <v>361</v>
      </c>
      <c r="Q237" s="95" t="s">
        <v>149</v>
      </c>
      <c r="R237" s="95" t="s">
        <v>355</v>
      </c>
      <c r="S237" s="95" t="s">
        <v>356</v>
      </c>
      <c r="T237" s="95" t="s">
        <v>357</v>
      </c>
      <c r="U237" s="95" t="s">
        <v>358</v>
      </c>
      <c r="V237" s="95" t="s">
        <v>359</v>
      </c>
      <c r="W237" s="95" t="s">
        <v>360</v>
      </c>
      <c r="X237" s="95" t="s">
        <v>361</v>
      </c>
    </row>
    <row r="238" spans="1:24" s="10" customFormat="1" ht="19.5">
      <c r="A238" s="103">
        <v>1</v>
      </c>
      <c r="B238" s="103" t="s">
        <v>663</v>
      </c>
      <c r="C238" s="103" t="s">
        <v>664</v>
      </c>
      <c r="D238" s="103" t="s">
        <v>665</v>
      </c>
      <c r="E238" s="103" t="s">
        <v>364</v>
      </c>
      <c r="F238" s="103">
        <v>17</v>
      </c>
      <c r="G238" s="103" t="s">
        <v>365</v>
      </c>
      <c r="H238" s="115">
        <v>9132891499</v>
      </c>
      <c r="I238" s="104">
        <v>16</v>
      </c>
      <c r="J238" s="105"/>
      <c r="K238" s="9"/>
      <c r="L238" s="9"/>
      <c r="M238" s="9"/>
      <c r="N238" s="9"/>
      <c r="O238" s="9"/>
      <c r="P238" s="106"/>
      <c r="Q238" s="107">
        <v>31</v>
      </c>
      <c r="R238" s="108"/>
      <c r="S238" s="107"/>
      <c r="T238" s="107"/>
      <c r="U238" s="107"/>
      <c r="V238" s="107"/>
      <c r="W238" s="107"/>
      <c r="X238" s="109"/>
    </row>
    <row r="239" spans="1:24" s="10" customFormat="1" ht="19.5">
      <c r="A239" s="103">
        <v>2</v>
      </c>
      <c r="B239" s="103" t="s">
        <v>666</v>
      </c>
      <c r="C239" s="103" t="s">
        <v>375</v>
      </c>
      <c r="D239" s="103" t="s">
        <v>667</v>
      </c>
      <c r="E239" s="103" t="s">
        <v>553</v>
      </c>
      <c r="F239" s="103">
        <v>12</v>
      </c>
      <c r="G239" s="103" t="s">
        <v>365</v>
      </c>
      <c r="H239" s="115">
        <v>9133315219</v>
      </c>
      <c r="I239" s="104">
        <v>17</v>
      </c>
      <c r="J239" s="105"/>
      <c r="K239" s="9"/>
      <c r="L239" s="9"/>
      <c r="M239" s="9"/>
      <c r="N239" s="9"/>
      <c r="O239" s="9"/>
      <c r="P239" s="110"/>
      <c r="Q239" s="107">
        <v>32</v>
      </c>
      <c r="R239" s="108"/>
      <c r="S239" s="107"/>
      <c r="T239" s="107"/>
      <c r="U239" s="107"/>
      <c r="V239" s="107"/>
      <c r="W239" s="107"/>
      <c r="X239" s="111"/>
    </row>
    <row r="240" spans="1:24" s="10" customFormat="1" ht="19.5">
      <c r="A240" s="103">
        <v>3</v>
      </c>
      <c r="B240" s="103"/>
      <c r="C240" s="103"/>
      <c r="D240" s="103"/>
      <c r="E240" s="103"/>
      <c r="F240" s="103"/>
      <c r="G240" s="103"/>
      <c r="H240" s="115"/>
      <c r="I240" s="104">
        <v>18</v>
      </c>
      <c r="J240" s="105"/>
      <c r="K240" s="9"/>
      <c r="L240" s="9"/>
      <c r="M240" s="9"/>
      <c r="N240" s="9"/>
      <c r="O240" s="9"/>
      <c r="P240" s="112"/>
      <c r="Q240" s="107">
        <v>33</v>
      </c>
      <c r="R240" s="108"/>
      <c r="S240" s="107"/>
      <c r="T240" s="107"/>
      <c r="U240" s="107"/>
      <c r="V240" s="107"/>
      <c r="W240" s="107"/>
      <c r="X240" s="111"/>
    </row>
    <row r="241" spans="1:24" s="10" customFormat="1" ht="19.5">
      <c r="A241" s="103">
        <v>4</v>
      </c>
      <c r="B241" s="103"/>
      <c r="C241" s="103"/>
      <c r="D241" s="103"/>
      <c r="E241" s="103"/>
      <c r="F241" s="103"/>
      <c r="G241" s="103"/>
      <c r="H241" s="115"/>
      <c r="I241" s="104">
        <v>19</v>
      </c>
      <c r="J241" s="113"/>
      <c r="K241" s="9"/>
      <c r="L241" s="9"/>
      <c r="M241" s="9"/>
      <c r="N241" s="9"/>
      <c r="O241" s="9"/>
      <c r="P241" s="110"/>
      <c r="Q241" s="107">
        <v>34</v>
      </c>
      <c r="R241" s="108"/>
      <c r="S241" s="107"/>
      <c r="T241" s="107"/>
      <c r="U241" s="107"/>
      <c r="V241" s="107"/>
      <c r="W241" s="107"/>
      <c r="X241" s="111"/>
    </row>
    <row r="242" spans="1:24" s="10" customFormat="1" ht="19.5">
      <c r="A242" s="103">
        <v>5</v>
      </c>
      <c r="B242" s="103"/>
      <c r="C242" s="103"/>
      <c r="D242" s="103"/>
      <c r="E242" s="103"/>
      <c r="F242" s="103"/>
      <c r="G242" s="103"/>
      <c r="H242" s="115"/>
      <c r="I242" s="104">
        <v>20</v>
      </c>
      <c r="J242" s="113"/>
      <c r="K242" s="9"/>
      <c r="L242" s="9"/>
      <c r="M242" s="9"/>
      <c r="N242" s="9"/>
      <c r="O242" s="9"/>
      <c r="P242" s="110"/>
      <c r="Q242" s="107">
        <v>35</v>
      </c>
      <c r="R242" s="108"/>
      <c r="S242" s="107"/>
      <c r="T242" s="107"/>
      <c r="U242" s="107"/>
      <c r="V242" s="107"/>
      <c r="W242" s="107"/>
      <c r="X242" s="111"/>
    </row>
    <row r="243" spans="1:24" s="10" customFormat="1" ht="19.5">
      <c r="A243" s="103">
        <v>6</v>
      </c>
      <c r="B243" s="103"/>
      <c r="C243" s="103"/>
      <c r="D243" s="103"/>
      <c r="E243" s="103"/>
      <c r="F243" s="103"/>
      <c r="G243" s="103"/>
      <c r="H243" s="115"/>
      <c r="I243" s="104">
        <v>21</v>
      </c>
      <c r="J243" s="113"/>
      <c r="K243" s="9"/>
      <c r="L243" s="9"/>
      <c r="M243" s="9"/>
      <c r="N243" s="9"/>
      <c r="O243" s="9"/>
      <c r="P243" s="110"/>
      <c r="Q243" s="107">
        <v>36</v>
      </c>
      <c r="R243" s="108"/>
      <c r="S243" s="107"/>
      <c r="T243" s="107"/>
      <c r="U243" s="107"/>
      <c r="V243" s="107"/>
      <c r="W243" s="107"/>
      <c r="X243" s="111"/>
    </row>
    <row r="244" spans="1:24" s="10" customFormat="1" ht="19.5">
      <c r="A244" s="103">
        <v>7</v>
      </c>
      <c r="B244" s="114"/>
      <c r="C244" s="103"/>
      <c r="D244" s="103"/>
      <c r="E244" s="103"/>
      <c r="F244" s="103"/>
      <c r="G244" s="103"/>
      <c r="H244" s="115"/>
      <c r="I244" s="104">
        <v>22</v>
      </c>
      <c r="J244" s="113"/>
      <c r="K244" s="9"/>
      <c r="L244" s="9"/>
      <c r="M244" s="9"/>
      <c r="N244" s="9"/>
      <c r="O244" s="9"/>
      <c r="P244" s="110"/>
      <c r="Q244" s="107">
        <v>37</v>
      </c>
      <c r="R244" s="108"/>
      <c r="S244" s="107"/>
      <c r="T244" s="107"/>
      <c r="U244" s="107"/>
      <c r="V244" s="107"/>
      <c r="W244" s="107"/>
      <c r="X244" s="109"/>
    </row>
    <row r="245" spans="1:24" s="10" customFormat="1" ht="19.5">
      <c r="A245" s="103">
        <v>8</v>
      </c>
      <c r="B245" s="114"/>
      <c r="C245" s="103"/>
      <c r="D245" s="103"/>
      <c r="E245" s="103"/>
      <c r="F245" s="103"/>
      <c r="G245" s="103"/>
      <c r="H245" s="116"/>
      <c r="I245" s="104">
        <v>23</v>
      </c>
      <c r="J245" s="113"/>
      <c r="K245" s="9"/>
      <c r="L245" s="9"/>
      <c r="M245" s="9"/>
      <c r="N245" s="9"/>
      <c r="O245" s="9"/>
      <c r="P245" s="110"/>
      <c r="Q245" s="107">
        <v>38</v>
      </c>
      <c r="R245" s="108"/>
      <c r="S245" s="107"/>
      <c r="T245" s="107"/>
      <c r="U245" s="107"/>
      <c r="V245" s="107"/>
      <c r="W245" s="107"/>
      <c r="X245" s="111"/>
    </row>
    <row r="246" spans="1:24" s="10" customFormat="1" ht="19.5">
      <c r="A246" s="103">
        <v>9</v>
      </c>
      <c r="B246" s="114"/>
      <c r="C246" s="103"/>
      <c r="D246" s="103"/>
      <c r="E246" s="103"/>
      <c r="F246" s="103"/>
      <c r="G246" s="103"/>
      <c r="H246" s="115"/>
      <c r="I246" s="104">
        <v>24</v>
      </c>
      <c r="J246" s="38"/>
      <c r="K246" s="38"/>
      <c r="L246" s="38"/>
      <c r="M246" s="38"/>
      <c r="N246" s="38"/>
      <c r="O246" s="9"/>
      <c r="P246" s="110"/>
      <c r="Q246" s="107">
        <v>39</v>
      </c>
      <c r="R246" s="108"/>
      <c r="S246" s="107"/>
      <c r="T246" s="107"/>
      <c r="U246" s="107"/>
      <c r="V246" s="107"/>
      <c r="W246" s="107"/>
      <c r="X246" s="109"/>
    </row>
    <row r="247" spans="1:24" s="10" customFormat="1" ht="19.5">
      <c r="A247" s="103">
        <v>10</v>
      </c>
      <c r="B247" s="114"/>
      <c r="C247" s="103"/>
      <c r="D247" s="103"/>
      <c r="E247" s="103"/>
      <c r="F247" s="103"/>
      <c r="G247" s="103"/>
      <c r="H247" s="116"/>
      <c r="I247" s="104">
        <v>25</v>
      </c>
      <c r="J247" s="117"/>
      <c r="K247" s="104"/>
      <c r="L247" s="104"/>
      <c r="M247" s="104"/>
      <c r="N247" s="104"/>
      <c r="O247" s="104"/>
      <c r="P247" s="118"/>
      <c r="Q247" s="107">
        <v>40</v>
      </c>
      <c r="R247" s="108"/>
      <c r="S247" s="107"/>
      <c r="T247" s="107"/>
      <c r="U247" s="107"/>
      <c r="V247" s="107"/>
      <c r="W247" s="107"/>
      <c r="X247" s="111"/>
    </row>
    <row r="248" spans="1:24" s="10" customFormat="1" ht="19.5">
      <c r="A248" s="103">
        <v>11</v>
      </c>
      <c r="B248" s="114"/>
      <c r="C248" s="103"/>
      <c r="D248" s="103"/>
      <c r="E248" s="103"/>
      <c r="F248" s="103"/>
      <c r="G248" s="103"/>
      <c r="H248" s="115"/>
      <c r="I248" s="104">
        <v>26</v>
      </c>
      <c r="J248" s="117"/>
      <c r="K248" s="104"/>
      <c r="L248" s="104"/>
      <c r="M248" s="104"/>
      <c r="N248" s="104"/>
      <c r="O248" s="104"/>
      <c r="P248" s="119"/>
      <c r="Q248" s="107">
        <v>41</v>
      </c>
      <c r="R248" s="108"/>
      <c r="S248" s="107"/>
      <c r="T248" s="107"/>
      <c r="U248" s="107"/>
      <c r="V248" s="107"/>
      <c r="W248" s="107"/>
      <c r="X248" s="109"/>
    </row>
    <row r="249" spans="1:24" s="10" customFormat="1" ht="19.5">
      <c r="A249" s="103">
        <v>12</v>
      </c>
      <c r="B249" s="114"/>
      <c r="C249" s="103"/>
      <c r="D249" s="103"/>
      <c r="E249" s="103"/>
      <c r="F249" s="103"/>
      <c r="G249" s="103"/>
      <c r="H249" s="116"/>
      <c r="I249" s="104">
        <v>27</v>
      </c>
      <c r="J249" s="117"/>
      <c r="K249" s="104"/>
      <c r="L249" s="104"/>
      <c r="M249" s="104"/>
      <c r="N249" s="104"/>
      <c r="O249" s="104"/>
      <c r="P249" s="118"/>
      <c r="Q249" s="107">
        <v>42</v>
      </c>
      <c r="R249" s="108"/>
      <c r="S249" s="107"/>
      <c r="T249" s="107"/>
      <c r="U249" s="107"/>
      <c r="V249" s="107"/>
      <c r="W249" s="107"/>
      <c r="X249" s="111"/>
    </row>
    <row r="250" spans="1:24" s="10" customFormat="1" ht="19.5">
      <c r="A250" s="103">
        <v>13</v>
      </c>
      <c r="B250" s="114"/>
      <c r="C250" s="103"/>
      <c r="D250" s="103"/>
      <c r="E250" s="103"/>
      <c r="F250" s="103"/>
      <c r="G250" s="103"/>
      <c r="H250" s="115"/>
      <c r="I250" s="104">
        <v>28</v>
      </c>
      <c r="J250" s="117"/>
      <c r="K250" s="104"/>
      <c r="L250" s="104"/>
      <c r="M250" s="104"/>
      <c r="N250" s="104"/>
      <c r="O250" s="104"/>
      <c r="P250" s="119"/>
      <c r="Q250" s="107">
        <v>43</v>
      </c>
      <c r="R250" s="108"/>
      <c r="S250" s="107"/>
      <c r="T250" s="107"/>
      <c r="U250" s="107"/>
      <c r="V250" s="107"/>
      <c r="W250" s="107"/>
      <c r="X250" s="109"/>
    </row>
    <row r="251" spans="1:24" s="10" customFormat="1" ht="19.5">
      <c r="A251" s="103">
        <v>14</v>
      </c>
      <c r="B251" s="114"/>
      <c r="C251" s="103"/>
      <c r="D251" s="103"/>
      <c r="E251" s="103"/>
      <c r="F251" s="103"/>
      <c r="G251" s="103"/>
      <c r="H251" s="116"/>
      <c r="I251" s="104">
        <v>29</v>
      </c>
      <c r="J251" s="117"/>
      <c r="K251" s="104"/>
      <c r="L251" s="104"/>
      <c r="M251" s="104"/>
      <c r="N251" s="104"/>
      <c r="O251" s="104"/>
      <c r="P251" s="118"/>
      <c r="Q251" s="107">
        <v>44</v>
      </c>
      <c r="R251" s="108"/>
      <c r="S251" s="107"/>
      <c r="T251" s="107"/>
      <c r="U251" s="107"/>
      <c r="V251" s="107"/>
      <c r="W251" s="107"/>
      <c r="X251" s="111"/>
    </row>
    <row r="252" spans="1:24" s="10" customFormat="1" ht="19.5">
      <c r="A252" s="103">
        <v>15</v>
      </c>
      <c r="B252" s="114"/>
      <c r="C252" s="103"/>
      <c r="D252" s="103"/>
      <c r="E252" s="103"/>
      <c r="F252" s="103"/>
      <c r="G252" s="103"/>
      <c r="H252" s="116"/>
      <c r="I252" s="104">
        <v>30</v>
      </c>
      <c r="J252" s="117"/>
      <c r="K252" s="104"/>
      <c r="L252" s="104"/>
      <c r="M252" s="104"/>
      <c r="N252" s="104"/>
      <c r="O252" s="104"/>
      <c r="P252" s="118"/>
      <c r="Q252" s="107">
        <v>45</v>
      </c>
      <c r="R252" s="108"/>
      <c r="S252" s="107"/>
      <c r="T252" s="107"/>
      <c r="U252" s="107"/>
      <c r="V252" s="107"/>
      <c r="W252" s="107"/>
      <c r="X252" s="111"/>
    </row>
    <row r="253" spans="1:48" ht="18" customHeight="1">
      <c r="A253" s="551" t="s">
        <v>378</v>
      </c>
      <c r="B253" s="552"/>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1:48" ht="18" customHeight="1">
      <c r="A254" s="95" t="s">
        <v>149</v>
      </c>
      <c r="B254" s="95" t="s">
        <v>355</v>
      </c>
      <c r="C254" s="95" t="s">
        <v>357</v>
      </c>
      <c r="D254" s="95" t="s">
        <v>358</v>
      </c>
      <c r="E254" s="95" t="s">
        <v>379</v>
      </c>
      <c r="F254" s="95" t="s">
        <v>380</v>
      </c>
      <c r="G254" s="99"/>
      <c r="H254" s="99"/>
      <c r="I254" s="99"/>
      <c r="J254" s="99"/>
      <c r="K254" s="99"/>
      <c r="L254" s="99"/>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1:48" ht="18" customHeight="1">
      <c r="A255" s="9">
        <v>1</v>
      </c>
      <c r="B255" s="3" t="s">
        <v>668</v>
      </c>
      <c r="C255" s="3" t="s">
        <v>669</v>
      </c>
      <c r="D255" s="9" t="s">
        <v>364</v>
      </c>
      <c r="E255" s="9" t="s">
        <v>670</v>
      </c>
      <c r="F255" s="9" t="s">
        <v>671</v>
      </c>
      <c r="G255" s="97"/>
      <c r="H255" s="97"/>
      <c r="I255" s="97"/>
      <c r="J255" s="97"/>
      <c r="K255" s="99"/>
      <c r="L255" s="99"/>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1:48" ht="18" customHeight="1">
      <c r="A256" s="9">
        <v>2</v>
      </c>
      <c r="B256" s="120" t="s">
        <v>672</v>
      </c>
      <c r="C256" s="120" t="s">
        <v>673</v>
      </c>
      <c r="D256" s="9" t="s">
        <v>364</v>
      </c>
      <c r="E256" s="9" t="s">
        <v>674</v>
      </c>
      <c r="F256" s="9" t="s">
        <v>675</v>
      </c>
      <c r="G256" s="97"/>
      <c r="H256" s="97"/>
      <c r="I256" s="97"/>
      <c r="J256" s="97"/>
      <c r="K256" s="99"/>
      <c r="L256" s="99"/>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1:48" ht="18" customHeight="1">
      <c r="A257" s="9">
        <v>3</v>
      </c>
      <c r="B257" s="120"/>
      <c r="C257" s="120"/>
      <c r="D257" s="120"/>
      <c r="E257" s="120"/>
      <c r="F257" s="9"/>
      <c r="G257" s="97"/>
      <c r="H257" s="97"/>
      <c r="I257" s="97"/>
      <c r="J257" s="97"/>
      <c r="K257" s="99"/>
      <c r="L257" s="9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1:48" ht="18" customHeight="1">
      <c r="A258" s="9">
        <v>4</v>
      </c>
      <c r="B258" s="120"/>
      <c r="C258" s="120"/>
      <c r="D258" s="120"/>
      <c r="E258" s="120"/>
      <c r="F258" s="9"/>
      <c r="G258" s="97"/>
      <c r="H258" s="97"/>
      <c r="I258" s="97"/>
      <c r="J258" s="97"/>
      <c r="K258" s="99"/>
      <c r="L258" s="99"/>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1:48" ht="18" customHeight="1">
      <c r="A259" s="9">
        <v>5</v>
      </c>
      <c r="B259" s="120"/>
      <c r="C259" s="120"/>
      <c r="D259" s="120"/>
      <c r="E259" s="120"/>
      <c r="F259" s="9"/>
      <c r="G259" s="97"/>
      <c r="H259" s="97"/>
      <c r="I259" s="97"/>
      <c r="J259" s="97"/>
      <c r="K259" s="99"/>
      <c r="L259" s="9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1:48" ht="18" customHeight="1">
      <c r="A260" s="9">
        <v>6</v>
      </c>
      <c r="B260" s="9"/>
      <c r="C260" s="9"/>
      <c r="D260" s="9"/>
      <c r="E260" s="9"/>
      <c r="F260" s="9"/>
      <c r="G260" s="97"/>
      <c r="H260" s="97"/>
      <c r="I260" s="97"/>
      <c r="J260" s="97"/>
      <c r="K260" s="99"/>
      <c r="L260" s="99"/>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1:48" ht="18" customHeight="1">
      <c r="A261" s="537" t="s">
        <v>382</v>
      </c>
      <c r="B261" s="539"/>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1:48" ht="18" customHeight="1">
      <c r="A262" s="95" t="s">
        <v>383</v>
      </c>
      <c r="B262" s="95" t="s">
        <v>384</v>
      </c>
      <c r="C262" s="121" t="s">
        <v>385</v>
      </c>
      <c r="D262" s="81" t="s">
        <v>386</v>
      </c>
      <c r="E262" s="81" t="s">
        <v>387</v>
      </c>
      <c r="F262" s="95" t="s">
        <v>388</v>
      </c>
      <c r="G262" s="122" t="s">
        <v>389</v>
      </c>
      <c r="H262" s="81" t="s">
        <v>390</v>
      </c>
      <c r="I262" s="81" t="s">
        <v>391</v>
      </c>
      <c r="J262" s="81" t="s">
        <v>392</v>
      </c>
      <c r="K262" s="99"/>
      <c r="L262" s="99"/>
      <c r="M262" s="79"/>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1:48" ht="18" customHeight="1" thickBot="1">
      <c r="A263" s="123">
        <v>40</v>
      </c>
      <c r="B263" s="123">
        <v>50</v>
      </c>
      <c r="C263" s="124">
        <v>300</v>
      </c>
      <c r="D263" s="9">
        <v>0</v>
      </c>
      <c r="E263" s="9">
        <v>20</v>
      </c>
      <c r="F263" s="9">
        <v>30</v>
      </c>
      <c r="G263" s="125">
        <v>3</v>
      </c>
      <c r="H263" s="126">
        <v>1</v>
      </c>
      <c r="I263" s="123">
        <v>1</v>
      </c>
      <c r="J263" s="123">
        <v>1</v>
      </c>
      <c r="K263" s="99"/>
      <c r="L263" s="99"/>
      <c r="M263" s="79"/>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1:48" ht="18" customHeight="1">
      <c r="A264" s="553" t="s">
        <v>393</v>
      </c>
      <c r="B264" s="554"/>
      <c r="C264" s="10"/>
      <c r="D264" s="10"/>
      <c r="E264" s="10"/>
      <c r="F264" s="10"/>
      <c r="G264" s="10"/>
      <c r="H264" s="10"/>
      <c r="I264" s="10"/>
      <c r="J264" s="10"/>
      <c r="K264" s="10"/>
      <c r="L264" s="10"/>
      <c r="M264" s="79"/>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1:48" ht="18" customHeight="1">
      <c r="A265" s="127" t="s">
        <v>394</v>
      </c>
      <c r="B265" s="128" t="s">
        <v>395</v>
      </c>
      <c r="C265" s="128" t="s">
        <v>396</v>
      </c>
      <c r="D265" s="128" t="s">
        <v>397</v>
      </c>
      <c r="E265" s="128" t="s">
        <v>398</v>
      </c>
      <c r="F265" s="129" t="s">
        <v>399</v>
      </c>
      <c r="G265" s="129" t="s">
        <v>400</v>
      </c>
      <c r="H265" s="129" t="s">
        <v>401</v>
      </c>
      <c r="I265" s="81" t="s">
        <v>402</v>
      </c>
      <c r="J265" s="81" t="s">
        <v>403</v>
      </c>
      <c r="K265" s="130" t="s">
        <v>404</v>
      </c>
      <c r="L265" s="81" t="s">
        <v>405</v>
      </c>
      <c r="M265" s="131" t="s">
        <v>406</v>
      </c>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1:48" ht="18" customHeight="1" thickBot="1">
      <c r="A266" s="123">
        <v>1</v>
      </c>
      <c r="B266" s="123">
        <v>1</v>
      </c>
      <c r="C266" s="123">
        <v>1</v>
      </c>
      <c r="D266" s="123">
        <v>2</v>
      </c>
      <c r="E266" s="123">
        <v>2</v>
      </c>
      <c r="F266" s="123">
        <v>1</v>
      </c>
      <c r="G266" s="123">
        <v>0</v>
      </c>
      <c r="H266" s="123">
        <v>1</v>
      </c>
      <c r="I266" s="124">
        <v>150</v>
      </c>
      <c r="J266" s="9">
        <v>10</v>
      </c>
      <c r="K266" s="84">
        <v>0</v>
      </c>
      <c r="L266" s="9">
        <v>0</v>
      </c>
      <c r="M266" s="84">
        <v>0</v>
      </c>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1:48" ht="18" customHeight="1">
      <c r="A267" s="537" t="s">
        <v>407</v>
      </c>
      <c r="B267" s="539"/>
      <c r="C267" s="10"/>
      <c r="D267" s="10"/>
      <c r="E267" s="10"/>
      <c r="F267" s="10"/>
      <c r="G267" s="10"/>
      <c r="H267" s="10"/>
      <c r="I267" s="10"/>
      <c r="J267" s="10"/>
      <c r="K267" s="10"/>
      <c r="L267" s="10"/>
      <c r="M267" s="79"/>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1:48" ht="18" customHeight="1">
      <c r="A268" s="571" t="s">
        <v>408</v>
      </c>
      <c r="B268" s="571" t="s">
        <v>409</v>
      </c>
      <c r="C268" s="572" t="s">
        <v>410</v>
      </c>
      <c r="D268" s="571" t="s">
        <v>411</v>
      </c>
      <c r="E268" s="10"/>
      <c r="F268" s="10"/>
      <c r="G268" s="99"/>
      <c r="H268" s="99"/>
      <c r="I268" s="99"/>
      <c r="J268" s="99"/>
      <c r="K268" s="99"/>
      <c r="L268" s="99"/>
      <c r="M268" s="79"/>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row>
    <row r="269" spans="1:48" ht="18" customHeight="1">
      <c r="A269" s="571"/>
      <c r="B269" s="571"/>
      <c r="C269" s="573"/>
      <c r="D269" s="571"/>
      <c r="E269" s="10"/>
      <c r="F269" s="10"/>
      <c r="G269" s="99"/>
      <c r="H269" s="99"/>
      <c r="I269" s="99"/>
      <c r="J269" s="99"/>
      <c r="K269" s="99"/>
      <c r="L269" s="99"/>
      <c r="M269" s="79"/>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row>
    <row r="270" spans="1:48" ht="18" customHeight="1">
      <c r="A270" s="9">
        <v>1</v>
      </c>
      <c r="B270" s="9">
        <v>1</v>
      </c>
      <c r="C270" s="9" t="s">
        <v>563</v>
      </c>
      <c r="D270" s="9" t="s">
        <v>567</v>
      </c>
      <c r="E270" s="10"/>
      <c r="F270" s="10"/>
      <c r="G270" s="97"/>
      <c r="H270" s="97"/>
      <c r="I270" s="97"/>
      <c r="J270" s="97"/>
      <c r="K270" s="97"/>
      <c r="L270" s="132"/>
      <c r="M270" s="79"/>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row>
    <row r="271" spans="1:48" ht="18" customHeight="1">
      <c r="A271" s="41"/>
      <c r="B271" s="41"/>
      <c r="C271" s="38"/>
      <c r="D271" s="38"/>
      <c r="E271" s="10"/>
      <c r="F271" s="10"/>
      <c r="G271" s="75"/>
      <c r="H271" s="75"/>
      <c r="I271" s="75"/>
      <c r="J271" s="75"/>
      <c r="K271" s="75"/>
      <c r="L271" s="30"/>
      <c r="M271" s="79"/>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row>
    <row r="272" spans="1:48" ht="18" customHeight="1">
      <c r="A272" s="133"/>
      <c r="B272" s="133"/>
      <c r="C272" s="134"/>
      <c r="D272" s="134"/>
      <c r="E272" s="10"/>
      <c r="F272" s="10"/>
      <c r="G272" s="75"/>
      <c r="H272" s="75"/>
      <c r="I272" s="75"/>
      <c r="J272" s="75"/>
      <c r="K272" s="75"/>
      <c r="L272" s="30"/>
      <c r="M272" s="79"/>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row>
    <row r="273" spans="1:48" ht="18" customHeight="1">
      <c r="A273" s="133"/>
      <c r="B273" s="133"/>
      <c r="C273" s="134"/>
      <c r="D273" s="134"/>
      <c r="E273" s="10"/>
      <c r="F273" s="10"/>
      <c r="G273" s="75"/>
      <c r="H273" s="75"/>
      <c r="I273" s="75"/>
      <c r="J273" s="75"/>
      <c r="K273" s="75"/>
      <c r="L273" s="30"/>
      <c r="M273" s="79"/>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row>
    <row r="274" spans="1:48" ht="18" customHeight="1">
      <c r="A274" s="41"/>
      <c r="B274" s="41"/>
      <c r="C274" s="38"/>
      <c r="D274" s="38"/>
      <c r="E274" s="10"/>
      <c r="F274" s="10"/>
      <c r="G274" s="75"/>
      <c r="H274" s="75"/>
      <c r="I274" s="75"/>
      <c r="J274" s="75"/>
      <c r="K274" s="75"/>
      <c r="L274" s="30"/>
      <c r="M274" s="79"/>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row>
    <row r="275" spans="1:48" ht="18" customHeight="1">
      <c r="A275" s="75"/>
      <c r="B275" s="75"/>
      <c r="C275" s="75"/>
      <c r="D275" s="75"/>
      <c r="E275" s="75"/>
      <c r="F275" s="75"/>
      <c r="G275" s="75"/>
      <c r="H275" s="75"/>
      <c r="I275" s="75"/>
      <c r="J275" s="75"/>
      <c r="K275" s="75"/>
      <c r="L275" s="30"/>
      <c r="M275" s="79"/>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row>
    <row r="276" spans="1:48" ht="18" customHeight="1">
      <c r="A276" s="68"/>
      <c r="B276" s="68"/>
      <c r="C276" s="68"/>
      <c r="D276" s="68"/>
      <c r="E276" s="68"/>
      <c r="F276" s="68"/>
      <c r="G276" s="68"/>
      <c r="H276" s="68"/>
      <c r="I276" s="68"/>
      <c r="J276" s="68"/>
      <c r="K276" s="68"/>
      <c r="L276" s="68"/>
      <c r="M276" s="135"/>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row>
    <row r="277" spans="1:48" ht="18" customHeight="1">
      <c r="A277" s="569" t="s">
        <v>412</v>
      </c>
      <c r="B277" s="569"/>
      <c r="C277" s="569"/>
      <c r="D277" s="10"/>
      <c r="E277" s="10"/>
      <c r="F277" s="10"/>
      <c r="G277" s="10"/>
      <c r="H277" s="10"/>
      <c r="I277" s="10"/>
      <c r="J277" s="10"/>
      <c r="K277" s="10"/>
      <c r="L277" s="10"/>
      <c r="M277" s="2"/>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row>
    <row r="278" spans="1:48" ht="18" customHeight="1">
      <c r="A278" s="136" t="s">
        <v>149</v>
      </c>
      <c r="B278" s="136" t="s">
        <v>413</v>
      </c>
      <c r="C278" s="136" t="s">
        <v>96</v>
      </c>
      <c r="D278" s="136" t="s">
        <v>414</v>
      </c>
      <c r="E278" s="136" t="s">
        <v>415</v>
      </c>
      <c r="F278" s="136" t="s">
        <v>416</v>
      </c>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row>
    <row r="279" spans="1:48" ht="18" customHeight="1">
      <c r="A279" s="136">
        <v>1</v>
      </c>
      <c r="B279" s="137" t="s">
        <v>417</v>
      </c>
      <c r="C279" s="8">
        <v>2</v>
      </c>
      <c r="D279" s="27" t="s">
        <v>647</v>
      </c>
      <c r="E279" s="27" t="s">
        <v>646</v>
      </c>
      <c r="F279" s="27" t="s">
        <v>639</v>
      </c>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row>
    <row r="280" spans="1:48" ht="18" customHeight="1">
      <c r="A280" s="136">
        <v>2</v>
      </c>
      <c r="B280" s="137" t="s">
        <v>418</v>
      </c>
      <c r="C280" s="8">
        <v>2</v>
      </c>
      <c r="D280" s="27" t="s">
        <v>647</v>
      </c>
      <c r="E280" s="27" t="s">
        <v>646</v>
      </c>
      <c r="F280" s="27" t="s">
        <v>639</v>
      </c>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row>
    <row r="281" spans="1:48" ht="18" customHeight="1">
      <c r="A281" s="136">
        <v>3</v>
      </c>
      <c r="B281" s="137" t="s">
        <v>419</v>
      </c>
      <c r="C281" s="8">
        <v>1</v>
      </c>
      <c r="D281" s="27" t="s">
        <v>647</v>
      </c>
      <c r="E281" s="27" t="s">
        <v>646</v>
      </c>
      <c r="F281" s="27" t="s">
        <v>639</v>
      </c>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row>
    <row r="282" spans="1:48" ht="18" customHeight="1">
      <c r="A282" s="136">
        <v>4</v>
      </c>
      <c r="B282" s="137" t="s">
        <v>420</v>
      </c>
      <c r="C282" s="8">
        <v>7</v>
      </c>
      <c r="D282" s="27" t="s">
        <v>647</v>
      </c>
      <c r="E282" s="27" t="s">
        <v>646</v>
      </c>
      <c r="F282" s="27" t="s">
        <v>639</v>
      </c>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row>
    <row r="283" spans="1:48" ht="18" customHeight="1">
      <c r="A283" s="136">
        <v>5</v>
      </c>
      <c r="B283" s="137" t="s">
        <v>421</v>
      </c>
      <c r="C283" s="8">
        <v>1</v>
      </c>
      <c r="D283" s="27" t="s">
        <v>647</v>
      </c>
      <c r="E283" s="27" t="s">
        <v>646</v>
      </c>
      <c r="F283" s="27" t="s">
        <v>648</v>
      </c>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row>
    <row r="284" spans="1:48" ht="18" customHeight="1">
      <c r="A284" s="136">
        <v>6</v>
      </c>
      <c r="B284" s="137" t="s">
        <v>422</v>
      </c>
      <c r="C284" s="8">
        <v>2</v>
      </c>
      <c r="D284" s="27" t="s">
        <v>647</v>
      </c>
      <c r="E284" s="27" t="s">
        <v>646</v>
      </c>
      <c r="F284" s="27" t="s">
        <v>639</v>
      </c>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row>
    <row r="285" spans="1:48" ht="18" customHeight="1">
      <c r="A285" s="136">
        <v>7</v>
      </c>
      <c r="B285" s="137" t="s">
        <v>423</v>
      </c>
      <c r="C285" s="8">
        <v>1</v>
      </c>
      <c r="D285" s="27" t="s">
        <v>647</v>
      </c>
      <c r="E285" s="27" t="s">
        <v>646</v>
      </c>
      <c r="F285" s="27" t="s">
        <v>648</v>
      </c>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row>
    <row r="286" spans="1:48" ht="18" customHeight="1">
      <c r="A286" s="136">
        <v>8</v>
      </c>
      <c r="B286" s="137" t="s">
        <v>424</v>
      </c>
      <c r="C286" s="8">
        <v>0</v>
      </c>
      <c r="D286" s="27" t="s">
        <v>647</v>
      </c>
      <c r="E286" s="27" t="s">
        <v>646</v>
      </c>
      <c r="F286" s="27" t="s">
        <v>648</v>
      </c>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1:48" ht="18" customHeight="1">
      <c r="A287" s="136">
        <v>9</v>
      </c>
      <c r="B287" s="137" t="s">
        <v>425</v>
      </c>
      <c r="C287" s="8">
        <v>1</v>
      </c>
      <c r="D287" s="27" t="s">
        <v>647</v>
      </c>
      <c r="E287" s="27" t="s">
        <v>646</v>
      </c>
      <c r="F287" s="27" t="s">
        <v>648</v>
      </c>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row>
    <row r="288" spans="1:48" ht="18" customHeight="1">
      <c r="A288" s="136">
        <v>10</v>
      </c>
      <c r="B288" s="137" t="s">
        <v>426</v>
      </c>
      <c r="C288" s="8">
        <v>0</v>
      </c>
      <c r="D288" s="27" t="s">
        <v>647</v>
      </c>
      <c r="E288" s="27" t="s">
        <v>646</v>
      </c>
      <c r="F288" s="27" t="s">
        <v>638</v>
      </c>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row>
    <row r="289" spans="1:48" ht="18" customHeight="1">
      <c r="A289" s="136">
        <v>11</v>
      </c>
      <c r="B289" s="137" t="s">
        <v>427</v>
      </c>
      <c r="C289" s="8">
        <v>2</v>
      </c>
      <c r="D289" s="27" t="s">
        <v>647</v>
      </c>
      <c r="E289" s="27" t="s">
        <v>646</v>
      </c>
      <c r="F289" s="27" t="s">
        <v>639</v>
      </c>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row>
    <row r="290" spans="1:48" ht="18" customHeight="1">
      <c r="A290" s="136">
        <v>12</v>
      </c>
      <c r="B290" s="137" t="s">
        <v>428</v>
      </c>
      <c r="C290" s="8">
        <v>1</v>
      </c>
      <c r="D290" s="27" t="s">
        <v>647</v>
      </c>
      <c r="E290" s="27" t="s">
        <v>646</v>
      </c>
      <c r="F290" s="27" t="s">
        <v>639</v>
      </c>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row>
    <row r="291" spans="1:48" ht="18" customHeight="1">
      <c r="A291" s="136">
        <v>13</v>
      </c>
      <c r="B291" s="137" t="s">
        <v>429</v>
      </c>
      <c r="C291" s="8">
        <v>2</v>
      </c>
      <c r="D291" s="27" t="s">
        <v>647</v>
      </c>
      <c r="E291" s="27" t="s">
        <v>646</v>
      </c>
      <c r="F291" s="27" t="s">
        <v>639</v>
      </c>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row>
    <row r="292" spans="1:48" ht="18" customHeight="1">
      <c r="A292" s="136">
        <v>14</v>
      </c>
      <c r="B292" s="137" t="s">
        <v>430</v>
      </c>
      <c r="C292" s="8">
        <v>0</v>
      </c>
      <c r="D292" s="27" t="s">
        <v>647</v>
      </c>
      <c r="E292" s="27" t="s">
        <v>646</v>
      </c>
      <c r="F292" s="27" t="s">
        <v>648</v>
      </c>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row>
    <row r="293" spans="1:48" ht="18" customHeight="1">
      <c r="A293" s="136">
        <v>15</v>
      </c>
      <c r="B293" s="137" t="s">
        <v>431</v>
      </c>
      <c r="C293" s="8">
        <v>0</v>
      </c>
      <c r="D293" s="27" t="s">
        <v>647</v>
      </c>
      <c r="E293" s="27" t="s">
        <v>646</v>
      </c>
      <c r="F293" s="27" t="s">
        <v>638</v>
      </c>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row>
    <row r="294" spans="1:48" ht="18" customHeight="1">
      <c r="A294" s="136">
        <v>16</v>
      </c>
      <c r="B294" s="137" t="s">
        <v>432</v>
      </c>
      <c r="C294" s="8">
        <v>1</v>
      </c>
      <c r="D294" s="27" t="s">
        <v>647</v>
      </c>
      <c r="E294" s="27" t="s">
        <v>646</v>
      </c>
      <c r="F294" s="27" t="s">
        <v>637</v>
      </c>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row>
    <row r="295" spans="1:48" ht="18" customHeight="1">
      <c r="A295" s="136">
        <v>17</v>
      </c>
      <c r="B295" s="137" t="s">
        <v>433</v>
      </c>
      <c r="C295" s="8">
        <v>1</v>
      </c>
      <c r="D295" s="27" t="s">
        <v>647</v>
      </c>
      <c r="E295" s="27" t="s">
        <v>646</v>
      </c>
      <c r="F295" s="27" t="s">
        <v>639</v>
      </c>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row>
    <row r="296" spans="1:48" ht="18" customHeight="1">
      <c r="A296" s="136">
        <v>18</v>
      </c>
      <c r="B296" s="137" t="s">
        <v>434</v>
      </c>
      <c r="C296" s="8">
        <v>0</v>
      </c>
      <c r="D296" s="27">
        <v>0</v>
      </c>
      <c r="E296" s="27">
        <v>0</v>
      </c>
      <c r="F296" s="27" t="s">
        <v>648</v>
      </c>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row>
    <row r="297" spans="1:48" ht="18" customHeight="1">
      <c r="A297" s="136">
        <v>19</v>
      </c>
      <c r="B297" s="137" t="s">
        <v>435</v>
      </c>
      <c r="C297" s="8">
        <v>0</v>
      </c>
      <c r="D297" s="27">
        <v>0</v>
      </c>
      <c r="E297" s="27">
        <v>0</v>
      </c>
      <c r="F297" s="27" t="s">
        <v>648</v>
      </c>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row>
    <row r="298" spans="1:48" ht="18" customHeight="1">
      <c r="A298" s="136">
        <v>20</v>
      </c>
      <c r="B298" s="137" t="s">
        <v>436</v>
      </c>
      <c r="C298" s="8">
        <v>0</v>
      </c>
      <c r="D298" s="27">
        <v>0</v>
      </c>
      <c r="E298" s="27">
        <v>0</v>
      </c>
      <c r="F298" s="27" t="s">
        <v>648</v>
      </c>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row>
    <row r="299" spans="1:48" ht="18" customHeight="1">
      <c r="A299" s="136">
        <v>21</v>
      </c>
      <c r="B299" s="137" t="s">
        <v>437</v>
      </c>
      <c r="C299" s="8">
        <v>0</v>
      </c>
      <c r="D299" s="27">
        <v>0</v>
      </c>
      <c r="E299" s="27">
        <v>0</v>
      </c>
      <c r="F299" s="27" t="s">
        <v>648</v>
      </c>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row>
    <row r="300" spans="1:48" ht="18" customHeight="1">
      <c r="A300" s="138">
        <v>22</v>
      </c>
      <c r="B300" s="139" t="s">
        <v>438</v>
      </c>
      <c r="C300" s="92">
        <v>0</v>
      </c>
      <c r="D300" s="140"/>
      <c r="E300" s="140"/>
      <c r="F300" s="14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row>
    <row r="301" spans="1:48" ht="18"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row>
    <row r="302" spans="1:48" ht="18" customHeight="1">
      <c r="A302" s="567" t="s">
        <v>439</v>
      </c>
      <c r="B302" s="567"/>
      <c r="C302" s="567"/>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row>
    <row r="303" spans="1:48" ht="18" customHeight="1">
      <c r="A303" s="568" t="s">
        <v>440</v>
      </c>
      <c r="B303" s="568"/>
      <c r="C303" s="568"/>
      <c r="D303" s="568"/>
      <c r="E303" s="568"/>
      <c r="F303" s="568"/>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row>
    <row r="304" spans="1:48" ht="18" customHeight="1">
      <c r="A304" s="141" t="s">
        <v>149</v>
      </c>
      <c r="B304" s="142" t="s">
        <v>441</v>
      </c>
      <c r="C304" s="142" t="s">
        <v>416</v>
      </c>
      <c r="D304" s="142" t="s">
        <v>149</v>
      </c>
      <c r="E304" s="142" t="s">
        <v>441</v>
      </c>
      <c r="F304" s="142" t="s">
        <v>416</v>
      </c>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row>
    <row r="305" spans="1:48" ht="18" customHeight="1">
      <c r="A305" s="141">
        <v>1</v>
      </c>
      <c r="B305" s="137" t="s">
        <v>442</v>
      </c>
      <c r="C305" s="143" t="s">
        <v>443</v>
      </c>
      <c r="D305" s="141">
        <v>9</v>
      </c>
      <c r="E305" s="137" t="s">
        <v>429</v>
      </c>
      <c r="F305" s="143" t="s">
        <v>443</v>
      </c>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row>
    <row r="306" spans="1:48" ht="18" customHeight="1">
      <c r="A306" s="141">
        <v>2</v>
      </c>
      <c r="B306" s="137" t="s">
        <v>444</v>
      </c>
      <c r="C306" s="143" t="s">
        <v>445</v>
      </c>
      <c r="D306" s="141">
        <v>10</v>
      </c>
      <c r="E306" s="137" t="s">
        <v>446</v>
      </c>
      <c r="F306" s="143" t="s">
        <v>443</v>
      </c>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row>
    <row r="307" spans="1:48" ht="18" customHeight="1">
      <c r="A307" s="141">
        <v>3</v>
      </c>
      <c r="B307" s="137" t="s">
        <v>447</v>
      </c>
      <c r="C307" s="143" t="s">
        <v>443</v>
      </c>
      <c r="D307" s="141">
        <v>11</v>
      </c>
      <c r="E307" s="137" t="s">
        <v>448</v>
      </c>
      <c r="F307" s="144" t="s">
        <v>443</v>
      </c>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row>
    <row r="308" spans="1:48" ht="18" customHeight="1">
      <c r="A308" s="141">
        <v>4</v>
      </c>
      <c r="B308" s="137" t="s">
        <v>449</v>
      </c>
      <c r="C308" s="143" t="s">
        <v>445</v>
      </c>
      <c r="D308" s="141">
        <v>12</v>
      </c>
      <c r="E308" s="137" t="s">
        <v>450</v>
      </c>
      <c r="F308" s="144" t="s">
        <v>451</v>
      </c>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row>
    <row r="309" spans="1:48" ht="18" customHeight="1">
      <c r="A309" s="141">
        <v>5</v>
      </c>
      <c r="B309" s="137" t="s">
        <v>452</v>
      </c>
      <c r="C309" s="143" t="s">
        <v>445</v>
      </c>
      <c r="D309" s="141">
        <v>13</v>
      </c>
      <c r="E309" s="137" t="s">
        <v>453</v>
      </c>
      <c r="F309" s="144" t="s">
        <v>454</v>
      </c>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row>
    <row r="310" spans="1:48" ht="18" customHeight="1">
      <c r="A310" s="141">
        <v>6</v>
      </c>
      <c r="B310" s="137" t="s">
        <v>455</v>
      </c>
      <c r="C310" s="143" t="s">
        <v>451</v>
      </c>
      <c r="D310" s="141">
        <v>14</v>
      </c>
      <c r="E310" s="137" t="s">
        <v>456</v>
      </c>
      <c r="F310" s="144" t="s">
        <v>457</v>
      </c>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row>
    <row r="311" spans="1:48" ht="18" customHeight="1">
      <c r="A311" s="141">
        <v>7</v>
      </c>
      <c r="B311" s="137" t="s">
        <v>458</v>
      </c>
      <c r="C311" s="143" t="s">
        <v>459</v>
      </c>
      <c r="D311" s="141">
        <v>15</v>
      </c>
      <c r="E311" s="137" t="s">
        <v>460</v>
      </c>
      <c r="F311" s="144" t="s">
        <v>661</v>
      </c>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row>
    <row r="312" spans="1:48" ht="18" customHeight="1">
      <c r="A312" s="141">
        <v>8</v>
      </c>
      <c r="B312" s="137" t="s">
        <v>428</v>
      </c>
      <c r="C312" s="143" t="s">
        <v>443</v>
      </c>
      <c r="D312" s="141">
        <v>16</v>
      </c>
      <c r="E312" s="145"/>
      <c r="F312" s="146"/>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row>
    <row r="313" spans="1:48" ht="18" customHeight="1">
      <c r="A313" s="568" t="s">
        <v>461</v>
      </c>
      <c r="B313" s="568"/>
      <c r="C313" s="568"/>
      <c r="D313" s="568"/>
      <c r="E313" s="568"/>
      <c r="F313" s="568"/>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row>
    <row r="314" spans="1:48" ht="18" customHeight="1">
      <c r="A314" s="147" t="s">
        <v>149</v>
      </c>
      <c r="B314" s="147" t="s">
        <v>441</v>
      </c>
      <c r="C314" s="147" t="s">
        <v>416</v>
      </c>
      <c r="D314" s="147" t="s">
        <v>149</v>
      </c>
      <c r="E314" s="147" t="s">
        <v>441</v>
      </c>
      <c r="F314" s="147" t="s">
        <v>416</v>
      </c>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row>
    <row r="315" spans="1:48" ht="18" customHeight="1">
      <c r="A315" s="142">
        <v>1</v>
      </c>
      <c r="B315" s="137" t="s">
        <v>462</v>
      </c>
      <c r="C315" s="146" t="s">
        <v>443</v>
      </c>
      <c r="D315" s="142">
        <v>11</v>
      </c>
      <c r="E315" s="137" t="s">
        <v>463</v>
      </c>
      <c r="F315" s="146" t="s">
        <v>443</v>
      </c>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row>
    <row r="316" spans="1:48" ht="18" customHeight="1">
      <c r="A316" s="142">
        <v>2</v>
      </c>
      <c r="B316" s="137" t="s">
        <v>464</v>
      </c>
      <c r="C316" s="146" t="s">
        <v>445</v>
      </c>
      <c r="D316" s="142">
        <v>12</v>
      </c>
      <c r="E316" s="137" t="s">
        <v>465</v>
      </c>
      <c r="F316" s="146" t="s">
        <v>443</v>
      </c>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row>
    <row r="317" spans="1:48" ht="18" customHeight="1">
      <c r="A317" s="142">
        <v>3</v>
      </c>
      <c r="B317" s="137" t="s">
        <v>466</v>
      </c>
      <c r="C317" s="146" t="s">
        <v>443</v>
      </c>
      <c r="D317" s="142">
        <v>13</v>
      </c>
      <c r="E317" s="137" t="s">
        <v>467</v>
      </c>
      <c r="F317" s="146" t="s">
        <v>569</v>
      </c>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row>
    <row r="318" spans="1:48" ht="18" customHeight="1">
      <c r="A318" s="142">
        <v>4</v>
      </c>
      <c r="B318" s="137" t="s">
        <v>468</v>
      </c>
      <c r="C318" s="146" t="s">
        <v>443</v>
      </c>
      <c r="D318" s="142">
        <v>14</v>
      </c>
      <c r="E318" s="137" t="s">
        <v>469</v>
      </c>
      <c r="F318" s="146" t="s">
        <v>443</v>
      </c>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row>
    <row r="319" spans="1:48" ht="18" customHeight="1">
      <c r="A319" s="142">
        <v>5</v>
      </c>
      <c r="B319" s="137" t="s">
        <v>470</v>
      </c>
      <c r="C319" s="146" t="s">
        <v>443</v>
      </c>
      <c r="D319" s="142">
        <v>15</v>
      </c>
      <c r="E319" s="137" t="s">
        <v>471</v>
      </c>
      <c r="F319" s="146" t="s">
        <v>445</v>
      </c>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row>
    <row r="320" spans="1:48" ht="18" customHeight="1">
      <c r="A320" s="142">
        <v>6</v>
      </c>
      <c r="B320" s="137" t="s">
        <v>472</v>
      </c>
      <c r="C320" s="146" t="s">
        <v>443</v>
      </c>
      <c r="D320" s="142">
        <v>16</v>
      </c>
      <c r="E320" s="137" t="s">
        <v>473</v>
      </c>
      <c r="F320" s="146" t="s">
        <v>443</v>
      </c>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row>
    <row r="321" spans="1:48" ht="18" customHeight="1">
      <c r="A321" s="142">
        <v>7</v>
      </c>
      <c r="B321" s="137" t="s">
        <v>474</v>
      </c>
      <c r="C321" s="146" t="s">
        <v>443</v>
      </c>
      <c r="D321" s="142">
        <v>17</v>
      </c>
      <c r="E321" s="137" t="s">
        <v>475</v>
      </c>
      <c r="F321" s="146" t="s">
        <v>569</v>
      </c>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row>
    <row r="322" spans="1:48" ht="18" customHeight="1">
      <c r="A322" s="142">
        <v>8</v>
      </c>
      <c r="B322" s="137" t="s">
        <v>476</v>
      </c>
      <c r="C322" s="146" t="s">
        <v>443</v>
      </c>
      <c r="D322" s="142">
        <v>18</v>
      </c>
      <c r="E322" s="137" t="s">
        <v>477</v>
      </c>
      <c r="F322" s="146" t="s">
        <v>569</v>
      </c>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row>
    <row r="323" spans="1:48" ht="18" customHeight="1">
      <c r="A323" s="142">
        <v>9</v>
      </c>
      <c r="B323" s="137" t="s">
        <v>478</v>
      </c>
      <c r="C323" s="146" t="s">
        <v>443</v>
      </c>
      <c r="D323" s="142">
        <v>19</v>
      </c>
      <c r="E323" s="137" t="s">
        <v>479</v>
      </c>
      <c r="F323" s="146" t="s">
        <v>443</v>
      </c>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row>
    <row r="324" spans="1:48" ht="18" customHeight="1">
      <c r="A324" s="148">
        <v>10</v>
      </c>
      <c r="B324" s="139" t="s">
        <v>480</v>
      </c>
      <c r="C324" s="149" t="s">
        <v>443</v>
      </c>
      <c r="D324" s="148">
        <v>20</v>
      </c>
      <c r="E324" s="139" t="s">
        <v>481</v>
      </c>
      <c r="F324" s="149"/>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row>
    <row r="325" spans="1:48" ht="18" customHeight="1">
      <c r="A325" s="150"/>
      <c r="B325" s="150"/>
      <c r="C325" s="150"/>
      <c r="D325" s="150"/>
      <c r="E325" s="150"/>
      <c r="F325" s="150"/>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row>
    <row r="326" spans="1:48" ht="18" customHeight="1">
      <c r="A326" s="569" t="s">
        <v>482</v>
      </c>
      <c r="B326" s="569"/>
      <c r="C326" s="569"/>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row>
    <row r="327" spans="1:48" ht="18" customHeight="1">
      <c r="A327" s="570" t="s">
        <v>483</v>
      </c>
      <c r="B327" s="570"/>
      <c r="C327" s="57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row>
    <row r="328" spans="1:48" ht="18" customHeight="1">
      <c r="A328" s="151" t="s">
        <v>149</v>
      </c>
      <c r="B328" s="151" t="s">
        <v>484</v>
      </c>
      <c r="C328" s="151" t="s">
        <v>416</v>
      </c>
      <c r="D328" s="151" t="s">
        <v>227</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row>
    <row r="329" spans="1:48" ht="18" customHeight="1">
      <c r="A329" s="152">
        <v>1</v>
      </c>
      <c r="B329" s="153" t="s">
        <v>485</v>
      </c>
      <c r="C329" s="154" t="s">
        <v>486</v>
      </c>
      <c r="D329" s="38"/>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row>
    <row r="330" spans="1:48" ht="18" customHeight="1">
      <c r="A330" s="152">
        <v>2</v>
      </c>
      <c r="B330" s="153" t="s">
        <v>487</v>
      </c>
      <c r="C330" s="154" t="s">
        <v>486</v>
      </c>
      <c r="D330" s="38"/>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row>
    <row r="331" spans="1:48" ht="18" customHeight="1">
      <c r="A331" s="152">
        <v>3</v>
      </c>
      <c r="B331" s="153" t="s">
        <v>488</v>
      </c>
      <c r="C331" s="154" t="s">
        <v>489</v>
      </c>
      <c r="D331" s="38"/>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row>
    <row r="332" spans="1:48" ht="18" customHeight="1">
      <c r="A332" s="152">
        <v>4</v>
      </c>
      <c r="B332" s="153" t="s">
        <v>490</v>
      </c>
      <c r="C332" s="154" t="s">
        <v>489</v>
      </c>
      <c r="D332" s="38"/>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row>
    <row r="333" spans="1:48" ht="18" customHeight="1">
      <c r="A333" s="152">
        <v>5</v>
      </c>
      <c r="B333" s="153" t="s">
        <v>491</v>
      </c>
      <c r="C333" s="154" t="s">
        <v>486</v>
      </c>
      <c r="D333" s="38"/>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row>
    <row r="334" spans="1:48" ht="18" customHeight="1">
      <c r="A334" s="152">
        <v>6</v>
      </c>
      <c r="B334" s="153" t="s">
        <v>492</v>
      </c>
      <c r="C334" s="154" t="s">
        <v>486</v>
      </c>
      <c r="D334" s="38"/>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row>
    <row r="335" spans="1:48" ht="18" customHeight="1">
      <c r="A335" s="152">
        <v>7</v>
      </c>
      <c r="B335" s="153" t="s">
        <v>493</v>
      </c>
      <c r="C335" s="154" t="s">
        <v>489</v>
      </c>
      <c r="D335" s="38"/>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row>
    <row r="336" spans="1:48" ht="18" customHeight="1">
      <c r="A336" s="152">
        <v>8</v>
      </c>
      <c r="B336" s="153" t="s">
        <v>494</v>
      </c>
      <c r="C336" s="154" t="s">
        <v>495</v>
      </c>
      <c r="D336" s="38"/>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row>
    <row r="337" spans="1:48" ht="18" customHeight="1">
      <c r="A337" s="152">
        <v>9</v>
      </c>
      <c r="B337" s="153" t="s">
        <v>496</v>
      </c>
      <c r="C337" s="154" t="s">
        <v>495</v>
      </c>
      <c r="D337" s="38"/>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row>
    <row r="338" spans="1:48" ht="18" customHeight="1">
      <c r="A338" s="152">
        <v>10</v>
      </c>
      <c r="B338" s="153" t="s">
        <v>497</v>
      </c>
      <c r="C338" s="154" t="s">
        <v>489</v>
      </c>
      <c r="D338" s="38"/>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row>
    <row r="339" spans="1:48" ht="18" customHeight="1">
      <c r="A339" s="152">
        <v>11</v>
      </c>
      <c r="B339" s="153" t="s">
        <v>498</v>
      </c>
      <c r="C339" s="154" t="s">
        <v>499</v>
      </c>
      <c r="D339" s="38"/>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row>
    <row r="340" spans="1:48" ht="18" customHeight="1">
      <c r="A340" s="152">
        <v>12</v>
      </c>
      <c r="B340" s="153" t="s">
        <v>500</v>
      </c>
      <c r="C340" s="154" t="s">
        <v>486</v>
      </c>
      <c r="D340" s="38"/>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row>
    <row r="341" spans="1:48" ht="18" customHeight="1">
      <c r="A341" s="152">
        <v>13</v>
      </c>
      <c r="B341" s="153" t="s">
        <v>501</v>
      </c>
      <c r="C341" s="154" t="s">
        <v>486</v>
      </c>
      <c r="D341" s="38"/>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row>
    <row r="342" spans="1:48" ht="19.5">
      <c r="A342" s="152">
        <v>14</v>
      </c>
      <c r="B342" s="153" t="s">
        <v>502</v>
      </c>
      <c r="C342" s="154" t="s">
        <v>489</v>
      </c>
      <c r="D342" s="38"/>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row>
    <row r="343" spans="1:48" ht="19.5">
      <c r="A343" s="152">
        <v>15</v>
      </c>
      <c r="B343" s="153" t="s">
        <v>503</v>
      </c>
      <c r="C343" s="154" t="s">
        <v>489</v>
      </c>
      <c r="D343" s="38"/>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row>
    <row r="344" spans="1:48" ht="19.5">
      <c r="A344" s="152">
        <v>16</v>
      </c>
      <c r="B344" s="153" t="s">
        <v>504</v>
      </c>
      <c r="C344" s="154" t="s">
        <v>486</v>
      </c>
      <c r="D344" s="38"/>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row>
    <row r="345" spans="1:48" ht="19.5">
      <c r="A345" s="152">
        <v>17</v>
      </c>
      <c r="B345" s="153" t="s">
        <v>505</v>
      </c>
      <c r="C345" s="154" t="s">
        <v>489</v>
      </c>
      <c r="D345" s="38"/>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row>
    <row r="346" spans="1:48" ht="19.5">
      <c r="A346" s="155">
        <v>18</v>
      </c>
      <c r="B346" s="156" t="s">
        <v>446</v>
      </c>
      <c r="C346" s="157" t="s">
        <v>486</v>
      </c>
      <c r="D346" s="134"/>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row>
    <row r="347" spans="1:48" ht="18">
      <c r="A347" s="150"/>
      <c r="B347" s="150"/>
      <c r="C347" s="150"/>
      <c r="D347" s="150"/>
      <c r="E347" s="150"/>
      <c r="F347" s="150"/>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row>
    <row r="348" spans="1:48" ht="22.5">
      <c r="A348" s="569" t="s">
        <v>506</v>
      </c>
      <c r="B348" s="569"/>
      <c r="C348" s="569"/>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row>
    <row r="349" spans="1:48" ht="19.5">
      <c r="A349" s="158" t="s">
        <v>507</v>
      </c>
      <c r="B349" s="159" t="s">
        <v>508</v>
      </c>
      <c r="C349" s="160" t="s">
        <v>96</v>
      </c>
      <c r="D349" s="159" t="s">
        <v>507</v>
      </c>
      <c r="E349" s="159" t="s">
        <v>508</v>
      </c>
      <c r="F349" s="161" t="s">
        <v>96</v>
      </c>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row>
    <row r="350" spans="1:48" ht="19.5">
      <c r="A350" s="162">
        <v>1</v>
      </c>
      <c r="B350" s="163" t="s">
        <v>509</v>
      </c>
      <c r="C350" s="146">
        <v>8382</v>
      </c>
      <c r="D350" s="162">
        <v>14</v>
      </c>
      <c r="E350" s="163" t="s">
        <v>510</v>
      </c>
      <c r="F350" s="146">
        <v>3545</v>
      </c>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row>
    <row r="351" spans="1:48" ht="19.5">
      <c r="A351" s="162">
        <v>2</v>
      </c>
      <c r="B351" s="163" t="s">
        <v>511</v>
      </c>
      <c r="C351" s="146">
        <v>29850</v>
      </c>
      <c r="D351" s="162">
        <v>15</v>
      </c>
      <c r="E351" s="163" t="s">
        <v>512</v>
      </c>
      <c r="F351" s="146">
        <v>7</v>
      </c>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row>
    <row r="352" spans="1:48" ht="19.5">
      <c r="A352" s="162">
        <v>3</v>
      </c>
      <c r="B352" s="163" t="s">
        <v>513</v>
      </c>
      <c r="C352" s="146">
        <v>50500</v>
      </c>
      <c r="D352" s="162">
        <v>16</v>
      </c>
      <c r="E352" s="163" t="s">
        <v>514</v>
      </c>
      <c r="F352" s="146">
        <v>0</v>
      </c>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row>
    <row r="353" spans="1:48" ht="39">
      <c r="A353" s="162">
        <v>4</v>
      </c>
      <c r="B353" s="163" t="s">
        <v>515</v>
      </c>
      <c r="C353" s="146">
        <v>1472360</v>
      </c>
      <c r="D353" s="162">
        <v>17</v>
      </c>
      <c r="E353" s="163" t="s">
        <v>516</v>
      </c>
      <c r="F353" s="146">
        <v>100</v>
      </c>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row>
    <row r="354" spans="1:48" ht="39">
      <c r="A354" s="162">
        <v>5</v>
      </c>
      <c r="B354" s="163" t="s">
        <v>517</v>
      </c>
      <c r="C354" s="146">
        <v>120000</v>
      </c>
      <c r="D354" s="162">
        <v>18</v>
      </c>
      <c r="E354" s="163" t="s">
        <v>518</v>
      </c>
      <c r="F354" s="146">
        <v>30</v>
      </c>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row>
    <row r="355" spans="1:48" ht="39">
      <c r="A355" s="162">
        <v>6</v>
      </c>
      <c r="B355" s="163" t="s">
        <v>519</v>
      </c>
      <c r="C355" s="146">
        <v>41500</v>
      </c>
      <c r="D355" s="162">
        <v>19</v>
      </c>
      <c r="E355" s="163" t="s">
        <v>520</v>
      </c>
      <c r="F355" s="146">
        <v>30</v>
      </c>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row>
    <row r="356" spans="1:48" ht="19.5">
      <c r="A356" s="162">
        <v>7</v>
      </c>
      <c r="B356" s="163" t="s">
        <v>521</v>
      </c>
      <c r="C356" s="146">
        <v>65</v>
      </c>
      <c r="D356" s="162">
        <v>20</v>
      </c>
      <c r="E356" s="163" t="s">
        <v>522</v>
      </c>
      <c r="F356" s="146">
        <v>0</v>
      </c>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row>
    <row r="357" spans="1:48" ht="19.5">
      <c r="A357" s="162">
        <v>8</v>
      </c>
      <c r="B357" s="163" t="s">
        <v>523</v>
      </c>
      <c r="C357" s="146">
        <v>10</v>
      </c>
      <c r="D357" s="162">
        <v>21</v>
      </c>
      <c r="E357" s="163" t="s">
        <v>524</v>
      </c>
      <c r="F357" s="146">
        <v>0</v>
      </c>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row>
    <row r="358" spans="1:48" ht="58.5">
      <c r="A358" s="162">
        <v>9</v>
      </c>
      <c r="B358" s="163" t="s">
        <v>525</v>
      </c>
      <c r="C358" s="146">
        <v>14180</v>
      </c>
      <c r="D358" s="162">
        <v>22</v>
      </c>
      <c r="E358" s="163" t="s">
        <v>526</v>
      </c>
      <c r="F358" s="146">
        <v>0</v>
      </c>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row>
    <row r="359" spans="1:48" ht="19.5">
      <c r="A359" s="162">
        <v>10</v>
      </c>
      <c r="B359" s="163" t="s">
        <v>527</v>
      </c>
      <c r="C359" s="146">
        <v>50000</v>
      </c>
      <c r="D359" s="162">
        <v>23</v>
      </c>
      <c r="E359" s="163" t="s">
        <v>528</v>
      </c>
      <c r="F359" s="146">
        <v>14</v>
      </c>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row>
    <row r="360" spans="1:48" ht="19.5">
      <c r="A360" s="162">
        <v>11</v>
      </c>
      <c r="B360" s="163" t="s">
        <v>529</v>
      </c>
      <c r="C360" s="146">
        <v>103367</v>
      </c>
      <c r="D360" s="162">
        <v>24</v>
      </c>
      <c r="E360" s="163" t="s">
        <v>530</v>
      </c>
      <c r="F360" s="146">
        <v>90</v>
      </c>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row>
    <row r="361" spans="1:48" ht="19.5">
      <c r="A361" s="162">
        <v>12</v>
      </c>
      <c r="B361" s="163" t="s">
        <v>531</v>
      </c>
      <c r="C361" s="146">
        <v>151</v>
      </c>
      <c r="D361" s="162">
        <v>25</v>
      </c>
      <c r="E361" s="163" t="s">
        <v>532</v>
      </c>
      <c r="F361" s="146">
        <v>100</v>
      </c>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row>
    <row r="362" spans="1:48" ht="19.5">
      <c r="A362" s="162">
        <v>13</v>
      </c>
      <c r="B362" s="163" t="s">
        <v>533</v>
      </c>
      <c r="C362" s="149">
        <v>1680</v>
      </c>
      <c r="D362" s="162"/>
      <c r="E362" s="163"/>
      <c r="F362" s="146"/>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row>
  </sheetData>
  <sheetProtection/>
  <mergeCells count="246">
    <mergeCell ref="A302:C302"/>
    <mergeCell ref="A303:F303"/>
    <mergeCell ref="A313:F313"/>
    <mergeCell ref="A326:C326"/>
    <mergeCell ref="A327:C327"/>
    <mergeCell ref="A348:C348"/>
    <mergeCell ref="A267:B267"/>
    <mergeCell ref="A268:A269"/>
    <mergeCell ref="B268:B269"/>
    <mergeCell ref="C268:C269"/>
    <mergeCell ref="D268:D269"/>
    <mergeCell ref="A277:C277"/>
    <mergeCell ref="A230:L230"/>
    <mergeCell ref="A233:B233"/>
    <mergeCell ref="A236:B236"/>
    <mergeCell ref="A253:B253"/>
    <mergeCell ref="A261:B261"/>
    <mergeCell ref="A264:B264"/>
    <mergeCell ref="I221:L221"/>
    <mergeCell ref="A224:B224"/>
    <mergeCell ref="C224:D225"/>
    <mergeCell ref="E224:L224"/>
    <mergeCell ref="A227:A228"/>
    <mergeCell ref="B227:L227"/>
    <mergeCell ref="A221:C221"/>
    <mergeCell ref="D221:D222"/>
    <mergeCell ref="E221:E222"/>
    <mergeCell ref="F221:F222"/>
    <mergeCell ref="G221:G222"/>
    <mergeCell ref="H221:H222"/>
    <mergeCell ref="B214:C214"/>
    <mergeCell ref="A216:B216"/>
    <mergeCell ref="A217:M217"/>
    <mergeCell ref="A218:A219"/>
    <mergeCell ref="B218:B219"/>
    <mergeCell ref="C218:F218"/>
    <mergeCell ref="G218:J218"/>
    <mergeCell ref="K218:L218"/>
    <mergeCell ref="M218:M219"/>
    <mergeCell ref="A212:A213"/>
    <mergeCell ref="B212:C213"/>
    <mergeCell ref="D212:F212"/>
    <mergeCell ref="G212:I212"/>
    <mergeCell ref="J212:J213"/>
    <mergeCell ref="K212:K213"/>
    <mergeCell ref="A207:A209"/>
    <mergeCell ref="B207:E207"/>
    <mergeCell ref="F207:I207"/>
    <mergeCell ref="J207:J209"/>
    <mergeCell ref="K207:K209"/>
    <mergeCell ref="B208:C208"/>
    <mergeCell ref="D208:E208"/>
    <mergeCell ref="F208:G208"/>
    <mergeCell ref="H208:I208"/>
    <mergeCell ref="A202:A204"/>
    <mergeCell ref="B202:E202"/>
    <mergeCell ref="F202:I202"/>
    <mergeCell ref="J202:J204"/>
    <mergeCell ref="K202:K204"/>
    <mergeCell ref="B203:C203"/>
    <mergeCell ref="D203:E203"/>
    <mergeCell ref="F203:G203"/>
    <mergeCell ref="H203:I203"/>
    <mergeCell ref="A197:A199"/>
    <mergeCell ref="B197:E197"/>
    <mergeCell ref="F197:I197"/>
    <mergeCell ref="J197:J199"/>
    <mergeCell ref="K197:K199"/>
    <mergeCell ref="B198:C198"/>
    <mergeCell ref="D198:E198"/>
    <mergeCell ref="F198:G198"/>
    <mergeCell ref="H198:I198"/>
    <mergeCell ref="A192:A194"/>
    <mergeCell ref="B192:E192"/>
    <mergeCell ref="F192:I192"/>
    <mergeCell ref="J192:J194"/>
    <mergeCell ref="K192:K194"/>
    <mergeCell ref="B193:C193"/>
    <mergeCell ref="D193:E193"/>
    <mergeCell ref="F193:G193"/>
    <mergeCell ref="H193:I193"/>
    <mergeCell ref="A187:A189"/>
    <mergeCell ref="B187:E187"/>
    <mergeCell ref="F187:I187"/>
    <mergeCell ref="K177:K179"/>
    <mergeCell ref="B178:C178"/>
    <mergeCell ref="D178:E178"/>
    <mergeCell ref="F178:G178"/>
    <mergeCell ref="H178:I178"/>
    <mergeCell ref="A182:A184"/>
    <mergeCell ref="B182:E182"/>
    <mergeCell ref="F182:I182"/>
    <mergeCell ref="J182:J184"/>
    <mergeCell ref="K182:K184"/>
    <mergeCell ref="J187:J189"/>
    <mergeCell ref="K187:K189"/>
    <mergeCell ref="B188:C188"/>
    <mergeCell ref="D188:E188"/>
    <mergeCell ref="F188:G188"/>
    <mergeCell ref="H188:I188"/>
    <mergeCell ref="B183:C183"/>
    <mergeCell ref="D183:E183"/>
    <mergeCell ref="F183:G183"/>
    <mergeCell ref="H183:I183"/>
    <mergeCell ref="A174:B174"/>
    <mergeCell ref="I174:J174"/>
    <mergeCell ref="A176:C176"/>
    <mergeCell ref="A177:A179"/>
    <mergeCell ref="B177:E177"/>
    <mergeCell ref="F177:I177"/>
    <mergeCell ref="J177:J179"/>
    <mergeCell ref="A170:B170"/>
    <mergeCell ref="I170:J170"/>
    <mergeCell ref="A172:B173"/>
    <mergeCell ref="C172:D172"/>
    <mergeCell ref="E172:F172"/>
    <mergeCell ref="G172:H172"/>
    <mergeCell ref="I172:J173"/>
    <mergeCell ref="A166:B166"/>
    <mergeCell ref="I166:J166"/>
    <mergeCell ref="A168:B169"/>
    <mergeCell ref="C168:D168"/>
    <mergeCell ref="E168:F168"/>
    <mergeCell ref="G168:H168"/>
    <mergeCell ref="I168:J169"/>
    <mergeCell ref="A162:B162"/>
    <mergeCell ref="I162:J162"/>
    <mergeCell ref="A164:B165"/>
    <mergeCell ref="C164:D164"/>
    <mergeCell ref="E164:F164"/>
    <mergeCell ref="G164:H164"/>
    <mergeCell ref="I164:J165"/>
    <mergeCell ref="I148:I149"/>
    <mergeCell ref="J148:J149"/>
    <mergeCell ref="A155:B155"/>
    <mergeCell ref="A159:C159"/>
    <mergeCell ref="A160:B161"/>
    <mergeCell ref="C160:D160"/>
    <mergeCell ref="E160:F160"/>
    <mergeCell ref="G160:H160"/>
    <mergeCell ref="I160:J161"/>
    <mergeCell ref="A144:A145"/>
    <mergeCell ref="B144:C144"/>
    <mergeCell ref="D144:E144"/>
    <mergeCell ref="F144:G144"/>
    <mergeCell ref="H144:H145"/>
    <mergeCell ref="A148:A149"/>
    <mergeCell ref="B148:C148"/>
    <mergeCell ref="D148:E148"/>
    <mergeCell ref="F148:G148"/>
    <mergeCell ref="H148:H149"/>
    <mergeCell ref="A140:A141"/>
    <mergeCell ref="B140:C140"/>
    <mergeCell ref="D140:E140"/>
    <mergeCell ref="F140:G140"/>
    <mergeCell ref="H140:H141"/>
    <mergeCell ref="I140:I141"/>
    <mergeCell ref="A136:A137"/>
    <mergeCell ref="B136:C136"/>
    <mergeCell ref="D136:E136"/>
    <mergeCell ref="F136:G136"/>
    <mergeCell ref="H136:H137"/>
    <mergeCell ref="I136:I137"/>
    <mergeCell ref="J128:J129"/>
    <mergeCell ref="A132:A133"/>
    <mergeCell ref="B132:C132"/>
    <mergeCell ref="D132:E132"/>
    <mergeCell ref="F132:G132"/>
    <mergeCell ref="H132:H133"/>
    <mergeCell ref="I132:I133"/>
    <mergeCell ref="J132:J133"/>
    <mergeCell ref="A128:A129"/>
    <mergeCell ref="B128:C128"/>
    <mergeCell ref="D128:E128"/>
    <mergeCell ref="F128:G128"/>
    <mergeCell ref="H128:H129"/>
    <mergeCell ref="I128:I129"/>
    <mergeCell ref="A124:A125"/>
    <mergeCell ref="B124:C124"/>
    <mergeCell ref="D124:E124"/>
    <mergeCell ref="F124:G124"/>
    <mergeCell ref="H124:H125"/>
    <mergeCell ref="I124:I125"/>
    <mergeCell ref="I116:I117"/>
    <mergeCell ref="J116:J117"/>
    <mergeCell ref="A120:A121"/>
    <mergeCell ref="B120:C120"/>
    <mergeCell ref="D120:E120"/>
    <mergeCell ref="F120:G120"/>
    <mergeCell ref="H120:H121"/>
    <mergeCell ref="I120:I121"/>
    <mergeCell ref="A99:D99"/>
    <mergeCell ref="E99:H99"/>
    <mergeCell ref="A115:C115"/>
    <mergeCell ref="A116:A117"/>
    <mergeCell ref="B116:C116"/>
    <mergeCell ref="D116:E116"/>
    <mergeCell ref="F116:G116"/>
    <mergeCell ref="H116:H117"/>
    <mergeCell ref="A50:A51"/>
    <mergeCell ref="B50:E50"/>
    <mergeCell ref="F50:I50"/>
    <mergeCell ref="J50:L50"/>
    <mergeCell ref="A54:A55"/>
    <mergeCell ref="B54:C54"/>
    <mergeCell ref="D54:E54"/>
    <mergeCell ref="F54:G54"/>
    <mergeCell ref="W22:Y22"/>
    <mergeCell ref="Z22:AB22"/>
    <mergeCell ref="A32:C32"/>
    <mergeCell ref="D32:F32"/>
    <mergeCell ref="G32:I32"/>
    <mergeCell ref="J32:L32"/>
    <mergeCell ref="M32:N32"/>
    <mergeCell ref="A21:AB21"/>
    <mergeCell ref="A22:A24"/>
    <mergeCell ref="B22:D22"/>
    <mergeCell ref="E22:G22"/>
    <mergeCell ref="H22:J22"/>
    <mergeCell ref="K22:M22"/>
    <mergeCell ref="N22:P22"/>
    <mergeCell ref="Q22:S22"/>
    <mergeCell ref="T22:V22"/>
    <mergeCell ref="D1:F1"/>
    <mergeCell ref="D2:F2"/>
    <mergeCell ref="A5:B5"/>
    <mergeCell ref="A15:A17"/>
    <mergeCell ref="B15:D15"/>
    <mergeCell ref="E15:G15"/>
    <mergeCell ref="Z15:AB15"/>
    <mergeCell ref="A18:A20"/>
    <mergeCell ref="B18:D18"/>
    <mergeCell ref="E18:G18"/>
    <mergeCell ref="H18:J18"/>
    <mergeCell ref="K18:M18"/>
    <mergeCell ref="N18:P18"/>
    <mergeCell ref="Q18:S18"/>
    <mergeCell ref="T18:V18"/>
    <mergeCell ref="W18:Y18"/>
    <mergeCell ref="H15:J15"/>
    <mergeCell ref="K15:M15"/>
    <mergeCell ref="N15:P15"/>
    <mergeCell ref="Q15:S15"/>
    <mergeCell ref="T15:V15"/>
    <mergeCell ref="W15:Y15"/>
    <mergeCell ref="Z18:AB18"/>
  </mergeCells>
  <dataValidations count="7">
    <dataValidation type="list" allowBlank="1" showInputMessage="1" showErrorMessage="1" sqref="C329:C346">
      <formula1>"مشکلی ندارد,نیاز به تعمیر دارد,باید تعویض شود,وجود ندارد"</formula1>
    </dataValidation>
    <dataValidation type="list" allowBlank="1" showInputMessage="1" showErrorMessage="1" sqref="E238:E252 M238:M245 U238:U252 M247:M252 D255:D260">
      <formula1>"سیکل,دیپلم,فوق دیپلم,لیسانس,فوق لیسانس,دکتری"</formula1>
    </dataValidation>
    <dataValidation type="list" allowBlank="1" showInputMessage="1" showErrorMessage="1" sqref="O238:O252 W238:W252 G238:G252">
      <formula1>"رسمی,پیمانی,قراردادی,خرید خدمت"</formula1>
    </dataValidation>
    <dataValidation type="list" allowBlank="1" showInputMessage="1" showErrorMessage="1" sqref="F279:F300">
      <formula1>"ضروری,غیرضروری,نیاز به تعمیر,نیاز به تعویض"</formula1>
    </dataValidation>
    <dataValidation type="list" allowBlank="1" showInputMessage="1" showErrorMessage="1" sqref="F312 F315:F324 C315:C324">
      <formula1>"خوب,متوسط,ضعیف"</formula1>
    </dataValidation>
    <dataValidation type="list" allowBlank="1" showInputMessage="1" showErrorMessage="1" sqref="D270:D274">
      <formula1>"کارکرد زیر 10 سال,کارکرد بین 10 تا 15 سال,کارکرد بالای 15 سال(فرسوده)"</formula1>
    </dataValidation>
    <dataValidation type="list" allowBlank="1" showInputMessage="1" showErrorMessage="1" sqref="C270:C274">
      <formula1>"سواری,وانت"</formula1>
    </dataValidation>
  </dataValidations>
  <hyperlinks>
    <hyperlink ref="A1" location="'لیست شهرستان ها'!A1" display="بازگشت"/>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E67"/>
  <sheetViews>
    <sheetView showGridLines="0" rightToLeft="1" zoomScalePageLayoutView="0" workbookViewId="0" topLeftCell="A73">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5" width="14.00390625" style="0" customWidth="1"/>
  </cols>
  <sheetData>
    <row r="1" spans="2:5" ht="15">
      <c r="B1" s="297" t="s">
        <v>570</v>
      </c>
      <c r="C1" s="298"/>
      <c r="D1" s="308"/>
      <c r="E1" s="308"/>
    </row>
    <row r="2" spans="2:5" ht="15">
      <c r="B2" s="297" t="s">
        <v>571</v>
      </c>
      <c r="C2" s="298"/>
      <c r="D2" s="308"/>
      <c r="E2" s="308"/>
    </row>
    <row r="3" spans="2:5" ht="14.25">
      <c r="B3" s="299"/>
      <c r="C3" s="299"/>
      <c r="D3" s="309"/>
      <c r="E3" s="309"/>
    </row>
    <row r="4" spans="2:5" ht="42.75">
      <c r="B4" s="300" t="s">
        <v>572</v>
      </c>
      <c r="C4" s="299"/>
      <c r="D4" s="309"/>
      <c r="E4" s="309"/>
    </row>
    <row r="5" spans="2:5" ht="14.25">
      <c r="B5" s="299"/>
      <c r="C5" s="299"/>
      <c r="D5" s="309"/>
      <c r="E5" s="309"/>
    </row>
    <row r="6" spans="2:5" ht="30">
      <c r="B6" s="297" t="s">
        <v>573</v>
      </c>
      <c r="C6" s="298"/>
      <c r="D6" s="308"/>
      <c r="E6" s="310" t="s">
        <v>574</v>
      </c>
    </row>
    <row r="7" spans="2:5" ht="15" thickBot="1">
      <c r="B7" s="299"/>
      <c r="C7" s="299"/>
      <c r="D7" s="309"/>
      <c r="E7" s="309"/>
    </row>
    <row r="8" spans="2:5" ht="57">
      <c r="B8" s="301" t="s">
        <v>575</v>
      </c>
      <c r="C8" s="302"/>
      <c r="D8" s="311"/>
      <c r="E8" s="312">
        <v>500</v>
      </c>
    </row>
    <row r="9" spans="2:5" ht="28.5">
      <c r="B9" s="303"/>
      <c r="C9" s="299"/>
      <c r="D9" s="309"/>
      <c r="E9" s="313" t="s">
        <v>576</v>
      </c>
    </row>
    <row r="10" spans="2:5" ht="28.5">
      <c r="B10" s="303"/>
      <c r="C10" s="299"/>
      <c r="D10" s="309"/>
      <c r="E10" s="313" t="s">
        <v>577</v>
      </c>
    </row>
    <row r="11" spans="2:5" ht="28.5">
      <c r="B11" s="303"/>
      <c r="C11" s="299"/>
      <c r="D11" s="309"/>
      <c r="E11" s="313" t="s">
        <v>578</v>
      </c>
    </row>
    <row r="12" spans="2:5" ht="28.5">
      <c r="B12" s="303"/>
      <c r="C12" s="299"/>
      <c r="D12" s="309"/>
      <c r="E12" s="313" t="s">
        <v>579</v>
      </c>
    </row>
    <row r="13" spans="2:5" ht="28.5">
      <c r="B13" s="303"/>
      <c r="C13" s="299"/>
      <c r="D13" s="309"/>
      <c r="E13" s="313" t="s">
        <v>580</v>
      </c>
    </row>
    <row r="14" spans="2:5" ht="28.5">
      <c r="B14" s="303"/>
      <c r="C14" s="299"/>
      <c r="D14" s="309"/>
      <c r="E14" s="313" t="s">
        <v>581</v>
      </c>
    </row>
    <row r="15" spans="2:5" ht="28.5">
      <c r="B15" s="303"/>
      <c r="C15" s="299"/>
      <c r="D15" s="309"/>
      <c r="E15" s="313" t="s">
        <v>582</v>
      </c>
    </row>
    <row r="16" spans="2:5" ht="28.5">
      <c r="B16" s="303"/>
      <c r="C16" s="299"/>
      <c r="D16" s="309"/>
      <c r="E16" s="313" t="s">
        <v>583</v>
      </c>
    </row>
    <row r="17" spans="2:5" ht="28.5">
      <c r="B17" s="303"/>
      <c r="C17" s="299"/>
      <c r="D17" s="309"/>
      <c r="E17" s="313" t="s">
        <v>584</v>
      </c>
    </row>
    <row r="18" spans="2:5" ht="28.5">
      <c r="B18" s="303"/>
      <c r="C18" s="299"/>
      <c r="D18" s="309"/>
      <c r="E18" s="313" t="s">
        <v>585</v>
      </c>
    </row>
    <row r="19" spans="2:5" ht="28.5">
      <c r="B19" s="303"/>
      <c r="C19" s="299"/>
      <c r="D19" s="309"/>
      <c r="E19" s="313" t="s">
        <v>586</v>
      </c>
    </row>
    <row r="20" spans="2:5" ht="28.5">
      <c r="B20" s="303"/>
      <c r="C20" s="299"/>
      <c r="D20" s="309"/>
      <c r="E20" s="313" t="s">
        <v>587</v>
      </c>
    </row>
    <row r="21" spans="2:5" ht="28.5">
      <c r="B21" s="303"/>
      <c r="C21" s="299"/>
      <c r="D21" s="309"/>
      <c r="E21" s="313" t="s">
        <v>588</v>
      </c>
    </row>
    <row r="22" spans="2:5" ht="28.5">
      <c r="B22" s="303"/>
      <c r="C22" s="299"/>
      <c r="D22" s="309"/>
      <c r="E22" s="313" t="s">
        <v>589</v>
      </c>
    </row>
    <row r="23" spans="2:5" ht="28.5">
      <c r="B23" s="303"/>
      <c r="C23" s="299"/>
      <c r="D23" s="309"/>
      <c r="E23" s="313" t="s">
        <v>590</v>
      </c>
    </row>
    <row r="24" spans="2:5" ht="28.5">
      <c r="B24" s="303"/>
      <c r="C24" s="299"/>
      <c r="D24" s="309"/>
      <c r="E24" s="313" t="s">
        <v>591</v>
      </c>
    </row>
    <row r="25" spans="2:5" ht="28.5">
      <c r="B25" s="303"/>
      <c r="C25" s="299"/>
      <c r="D25" s="309"/>
      <c r="E25" s="313" t="s">
        <v>592</v>
      </c>
    </row>
    <row r="26" spans="2:5" ht="28.5">
      <c r="B26" s="303"/>
      <c r="C26" s="299"/>
      <c r="D26" s="309"/>
      <c r="E26" s="313" t="s">
        <v>593</v>
      </c>
    </row>
    <row r="27" spans="2:5" ht="28.5">
      <c r="B27" s="303"/>
      <c r="C27" s="299"/>
      <c r="D27" s="309"/>
      <c r="E27" s="313" t="s">
        <v>594</v>
      </c>
    </row>
    <row r="28" spans="2:5" ht="28.5">
      <c r="B28" s="303"/>
      <c r="C28" s="299"/>
      <c r="D28" s="309"/>
      <c r="E28" s="313" t="s">
        <v>595</v>
      </c>
    </row>
    <row r="29" spans="2:5" ht="28.5">
      <c r="B29" s="303"/>
      <c r="C29" s="299"/>
      <c r="D29" s="309"/>
      <c r="E29" s="313" t="s">
        <v>596</v>
      </c>
    </row>
    <row r="30" spans="2:5" ht="28.5">
      <c r="B30" s="303"/>
      <c r="C30" s="299"/>
      <c r="D30" s="309"/>
      <c r="E30" s="313" t="s">
        <v>597</v>
      </c>
    </row>
    <row r="31" spans="2:5" ht="28.5">
      <c r="B31" s="303"/>
      <c r="C31" s="299"/>
      <c r="D31" s="309"/>
      <c r="E31" s="313" t="s">
        <v>598</v>
      </c>
    </row>
    <row r="32" spans="2:5" ht="28.5">
      <c r="B32" s="303"/>
      <c r="C32" s="299"/>
      <c r="D32" s="309"/>
      <c r="E32" s="313" t="s">
        <v>599</v>
      </c>
    </row>
    <row r="33" spans="2:5" ht="28.5">
      <c r="B33" s="303"/>
      <c r="C33" s="299"/>
      <c r="D33" s="309"/>
      <c r="E33" s="313" t="s">
        <v>600</v>
      </c>
    </row>
    <row r="34" spans="2:5" ht="28.5">
      <c r="B34" s="303"/>
      <c r="C34" s="299"/>
      <c r="D34" s="309"/>
      <c r="E34" s="313" t="s">
        <v>601</v>
      </c>
    </row>
    <row r="35" spans="2:5" ht="28.5">
      <c r="B35" s="303"/>
      <c r="C35" s="299"/>
      <c r="D35" s="309"/>
      <c r="E35" s="313" t="s">
        <v>602</v>
      </c>
    </row>
    <row r="36" spans="2:5" ht="28.5">
      <c r="B36" s="303"/>
      <c r="C36" s="299"/>
      <c r="D36" s="309"/>
      <c r="E36" s="313" t="s">
        <v>603</v>
      </c>
    </row>
    <row r="37" spans="2:5" ht="28.5">
      <c r="B37" s="303"/>
      <c r="C37" s="299"/>
      <c r="D37" s="309"/>
      <c r="E37" s="313" t="s">
        <v>604</v>
      </c>
    </row>
    <row r="38" spans="2:5" ht="28.5">
      <c r="B38" s="303"/>
      <c r="C38" s="299"/>
      <c r="D38" s="309"/>
      <c r="E38" s="313" t="s">
        <v>605</v>
      </c>
    </row>
    <row r="39" spans="2:5" ht="28.5">
      <c r="B39" s="303"/>
      <c r="C39" s="299"/>
      <c r="D39" s="309"/>
      <c r="E39" s="313" t="s">
        <v>606</v>
      </c>
    </row>
    <row r="40" spans="2:5" ht="28.5">
      <c r="B40" s="303"/>
      <c r="C40" s="299"/>
      <c r="D40" s="309"/>
      <c r="E40" s="313" t="s">
        <v>607</v>
      </c>
    </row>
    <row r="41" spans="2:5" ht="28.5">
      <c r="B41" s="303"/>
      <c r="C41" s="299"/>
      <c r="D41" s="309"/>
      <c r="E41" s="313" t="s">
        <v>608</v>
      </c>
    </row>
    <row r="42" spans="2:5" ht="28.5">
      <c r="B42" s="303"/>
      <c r="C42" s="299"/>
      <c r="D42" s="309"/>
      <c r="E42" s="313" t="s">
        <v>609</v>
      </c>
    </row>
    <row r="43" spans="2:5" ht="28.5">
      <c r="B43" s="303"/>
      <c r="C43" s="299"/>
      <c r="D43" s="309"/>
      <c r="E43" s="313" t="s">
        <v>610</v>
      </c>
    </row>
    <row r="44" spans="2:5" ht="28.5">
      <c r="B44" s="303"/>
      <c r="C44" s="299"/>
      <c r="D44" s="309"/>
      <c r="E44" s="313" t="s">
        <v>611</v>
      </c>
    </row>
    <row r="45" spans="2:5" ht="28.5">
      <c r="B45" s="303"/>
      <c r="C45" s="299"/>
      <c r="D45" s="309"/>
      <c r="E45" s="313" t="s">
        <v>612</v>
      </c>
    </row>
    <row r="46" spans="2:5" ht="28.5">
      <c r="B46" s="303"/>
      <c r="C46" s="299"/>
      <c r="D46" s="309"/>
      <c r="E46" s="313" t="s">
        <v>613</v>
      </c>
    </row>
    <row r="47" spans="2:5" ht="28.5">
      <c r="B47" s="303"/>
      <c r="C47" s="299"/>
      <c r="D47" s="309"/>
      <c r="E47" s="313" t="s">
        <v>614</v>
      </c>
    </row>
    <row r="48" spans="2:5" ht="28.5">
      <c r="B48" s="303"/>
      <c r="C48" s="299"/>
      <c r="D48" s="309"/>
      <c r="E48" s="313" t="s">
        <v>615</v>
      </c>
    </row>
    <row r="49" spans="2:5" ht="28.5">
      <c r="B49" s="303"/>
      <c r="C49" s="299"/>
      <c r="D49" s="309"/>
      <c r="E49" s="313" t="s">
        <v>616</v>
      </c>
    </row>
    <row r="50" spans="2:5" ht="28.5">
      <c r="B50" s="303"/>
      <c r="C50" s="299"/>
      <c r="D50" s="309"/>
      <c r="E50" s="313" t="s">
        <v>617</v>
      </c>
    </row>
    <row r="51" spans="2:5" ht="28.5">
      <c r="B51" s="303"/>
      <c r="C51" s="299"/>
      <c r="D51" s="309"/>
      <c r="E51" s="313" t="s">
        <v>618</v>
      </c>
    </row>
    <row r="52" spans="2:5" ht="28.5">
      <c r="B52" s="303"/>
      <c r="C52" s="299"/>
      <c r="D52" s="309"/>
      <c r="E52" s="313" t="s">
        <v>619</v>
      </c>
    </row>
    <row r="53" spans="2:5" ht="28.5">
      <c r="B53" s="303"/>
      <c r="C53" s="299"/>
      <c r="D53" s="309"/>
      <c r="E53" s="313" t="s">
        <v>620</v>
      </c>
    </row>
    <row r="54" spans="2:5" ht="28.5">
      <c r="B54" s="303"/>
      <c r="C54" s="299"/>
      <c r="D54" s="309"/>
      <c r="E54" s="313" t="s">
        <v>621</v>
      </c>
    </row>
    <row r="55" spans="2:5" ht="28.5">
      <c r="B55" s="303"/>
      <c r="C55" s="299"/>
      <c r="D55" s="309"/>
      <c r="E55" s="313" t="s">
        <v>622</v>
      </c>
    </row>
    <row r="56" spans="2:5" ht="28.5">
      <c r="B56" s="303"/>
      <c r="C56" s="299"/>
      <c r="D56" s="309"/>
      <c r="E56" s="313" t="s">
        <v>623</v>
      </c>
    </row>
    <row r="57" spans="2:5" ht="28.5">
      <c r="B57" s="303"/>
      <c r="C57" s="299"/>
      <c r="D57" s="309"/>
      <c r="E57" s="313" t="s">
        <v>624</v>
      </c>
    </row>
    <row r="58" spans="2:5" ht="28.5">
      <c r="B58" s="303"/>
      <c r="C58" s="299"/>
      <c r="D58" s="309"/>
      <c r="E58" s="313" t="s">
        <v>625</v>
      </c>
    </row>
    <row r="59" spans="2:5" ht="28.5">
      <c r="B59" s="303"/>
      <c r="C59" s="299"/>
      <c r="D59" s="309"/>
      <c r="E59" s="313" t="s">
        <v>626</v>
      </c>
    </row>
    <row r="60" spans="2:5" ht="28.5">
      <c r="B60" s="303"/>
      <c r="C60" s="299"/>
      <c r="D60" s="309"/>
      <c r="E60" s="313" t="s">
        <v>627</v>
      </c>
    </row>
    <row r="61" spans="2:5" ht="28.5">
      <c r="B61" s="303"/>
      <c r="C61" s="299"/>
      <c r="D61" s="309"/>
      <c r="E61" s="313" t="s">
        <v>628</v>
      </c>
    </row>
    <row r="62" spans="2:5" ht="28.5">
      <c r="B62" s="303"/>
      <c r="C62" s="299"/>
      <c r="D62" s="309"/>
      <c r="E62" s="313" t="s">
        <v>629</v>
      </c>
    </row>
    <row r="63" spans="2:5" ht="29.25" thickBot="1">
      <c r="B63" s="304"/>
      <c r="C63" s="305"/>
      <c r="D63" s="314"/>
      <c r="E63" s="315" t="s">
        <v>630</v>
      </c>
    </row>
    <row r="64" spans="2:5" ht="15" thickBot="1">
      <c r="B64" s="299"/>
      <c r="C64" s="299"/>
      <c r="D64" s="309"/>
      <c r="E64" s="309"/>
    </row>
    <row r="65" spans="2:5" ht="43.5" thickBot="1">
      <c r="B65" s="306" t="s">
        <v>631</v>
      </c>
      <c r="C65" s="307"/>
      <c r="D65" s="316"/>
      <c r="E65" s="317">
        <v>360</v>
      </c>
    </row>
    <row r="66" spans="2:5" ht="14.25">
      <c r="B66" s="299"/>
      <c r="C66" s="299"/>
      <c r="D66" s="309"/>
      <c r="E66" s="309"/>
    </row>
    <row r="67" spans="2:5" ht="14.25">
      <c r="B67" s="299"/>
      <c r="C67" s="299"/>
      <c r="D67" s="309"/>
      <c r="E67" s="309"/>
    </row>
  </sheetData>
  <sheetProtection/>
  <hyperlinks>
    <hyperlink ref="E9" location="'روکش نجف آباد'!B8:B9" display="'روکش نجف آباد'!B8:B9"/>
    <hyperlink ref="E10" location="'روکش نجف آباد'!B12:B13" display="'روکش نجف آباد'!B12:B13"/>
    <hyperlink ref="E11" location="'روکش نجف آباد'!B17:AB17" display="'روکش نجف آباد'!B17:AB17"/>
    <hyperlink ref="E12" location="'روکش نجف آباد'!B20:AB20" display="'روکش نجف آباد'!B20:AB20"/>
    <hyperlink ref="E13" location="'روکش نجف آباد'!B24:AB24" display="'روکش نجف آباد'!B24:AB24"/>
    <hyperlink ref="E14" location="'روکش نجف آباد'!B25:C25" display="'روکش نجف آباد'!B25:C25"/>
    <hyperlink ref="E15" location="'روکش نجف آباد'!E25:AB25" display="'روکش نجف آباد'!E25:AB25"/>
    <hyperlink ref="E16" location="'روکش نجف آباد'!B26:AB26" display="'روکش نجف آباد'!B26:AB26"/>
    <hyperlink ref="E17" location="'روکش نجف آباد'!B29:F30" display="'روکش نجف آباد'!B29:F30"/>
    <hyperlink ref="E18" location="'روکش نجف آباد'!A34:N34" display="'روکش نجف آباد'!A34:N34"/>
    <hyperlink ref="E19" location="'روکش نجف آباد'!B37:G38" display="'روکش نجف آباد'!B37:G38"/>
    <hyperlink ref="E20" location="'روکش نجف آباد'!B41:N42" display="'روکش نجف آباد'!B41:N42"/>
    <hyperlink ref="E21" location="'روکش نجف آباد'!B45:W45" display="'روکش نجف آباد'!B45:W45"/>
    <hyperlink ref="E22" location="'روکش نجف آباد'!B48:H48" display="'روکش نجف آباد'!B48:H48"/>
    <hyperlink ref="E23" location="'روکش نجف آباد'!B52:L52" display="'روکش نجف آباد'!B52:L52"/>
    <hyperlink ref="E24" location="'روکش نجف آباد'!B56:G56" display="'روکش نجف آباد'!B56:G56"/>
    <hyperlink ref="E25" location="'روکش نجف آباد'!C60:C61" display="'روکش نجف آباد'!C60:C61"/>
    <hyperlink ref="E26" location="'روکش نجف آباد'!A66:H66" display="'روکش نجف آباد'!A66:H66"/>
    <hyperlink ref="E27" location="'روکش نجف آباد'!A69:B69" display="'روکش نجف آباد'!A69:B69"/>
    <hyperlink ref="E28" location="'روکش نجف آباد'!B74:I74" display="'روکش نجف آباد'!B74:I74"/>
    <hyperlink ref="E29" location="'روکش نجف آباد'!B78:H78" display="'روکش نجف آباد'!B78:H78"/>
    <hyperlink ref="E30" location="'روکش نجف آباد'!B82:H82" display="'روکش نجف آباد'!B82:H82"/>
    <hyperlink ref="E31" location="'روکش نجف آباد'!B86:I86" display="'روکش نجف آباد'!B86:I86"/>
    <hyperlink ref="E32" location="'روکش نجف آباد'!B90:I90" display="'روکش نجف آباد'!B90:I90"/>
    <hyperlink ref="E33" location="'روکش نجف آباد'!B94:H94" display="'روکش نجف آباد'!B94:H94"/>
    <hyperlink ref="E34" location="'روکش نجف آباد'!B98:H98" display="'روکش نجف آباد'!B98:H98"/>
    <hyperlink ref="E35" location="'روکش نجف آباد'!B102:G102" display="'روکش نجف آباد'!B102:G102"/>
    <hyperlink ref="E36" location="'روکش نجف آباد'!B106:I106" display="'روکش نجف آباد'!B106:I106"/>
    <hyperlink ref="E37" location="'روکش نجف آباد'!B109:E109" display="'روکش نجف آباد'!B109:E109"/>
    <hyperlink ref="E38" location="'روکش نجف آباد'!C118:H118" display="'روکش نجف آباد'!C118:H118"/>
    <hyperlink ref="E39" location="'روکش نجف آباد'!C122:H122" display="'روکش نجف آباد'!C122:H122"/>
    <hyperlink ref="E40" location="'روکش نجف آباد'!C126:H126" display="'روکش نجف آباد'!C126:H126"/>
    <hyperlink ref="E41" location="'روکش نجف آباد'!C130:H130" display="'روکش نجف آباد'!C130:H130"/>
    <hyperlink ref="E42" location="'روکش نجف آباد'!B136:J136" display="'روکش نجف آباد'!B136:J136"/>
    <hyperlink ref="E43" location="'روکش نجف آباد'!B141:J141" display="'روکش نجف آباد'!B141:J141"/>
    <hyperlink ref="E44" location="'روکش نجف آباد'!B146:J146" display="'روکش نجف آباد'!B146:J146"/>
    <hyperlink ref="E45" location="'روکش نجف آباد'!B151:J151" display="'روکش نجف آباد'!B151:J151"/>
    <hyperlink ref="E46" location="'روکش نجف آباد'!B156:J156" display="'روکش نجف آباد'!B156:J156"/>
    <hyperlink ref="E47" location="'روکش نجف آباد'!B161:J161" display="'روکش نجف آباد'!B161:J161"/>
    <hyperlink ref="E48" location="'روکش نجف آباد'!B166:J166" display="'روکش نجف آباد'!B166:J166"/>
    <hyperlink ref="E49" location="'روکش نجف آباد'!B170" display="'روکش نجف آباد'!B170"/>
    <hyperlink ref="E50" location="'روکش نجف آباد'!D170:J170" display="'روکش نجف آباد'!D170:J170"/>
    <hyperlink ref="E51" location="'روکش نجف آباد'!A176:B176" display="'روکش نجف آباد'!A176:B176"/>
    <hyperlink ref="E52" location="'روکش نجف آباد'!G176:J176" display="'روکش نجف آباد'!G176:J176"/>
    <hyperlink ref="E53" location="'روکش نجف آباد'!M176" display="'روکش نجف آباد'!M176"/>
    <hyperlink ref="E54" location="'روکش نجف آباد'!D179:G179" display="'روکش نجف آباد'!D179:G179"/>
    <hyperlink ref="E55" location="'روکش نجف آباد'!A182:B182" display="'روکش نجف آباد'!A182:B182"/>
    <hyperlink ref="E56" location="'روکش نجف آباد'!E182:L182" display="'روکش نجف آباد'!E182:L182"/>
    <hyperlink ref="E57" location="'روکش نجف آباد'!A185:I185" display="'روکش نجف آباد'!A185:I185"/>
    <hyperlink ref="E58" location="'روکش نجف آباد'!A188:H188" display="'روکش نجف آباد'!A188:H188"/>
    <hyperlink ref="E59" location="'روکش نجف آباد'!A191:C191" display="'روکش نجف آباد'!A191:C191"/>
    <hyperlink ref="E60" location="'روکش نجف آباد'!A195:K195" display="'روکش نجف آباد'!A195:K195"/>
    <hyperlink ref="E61" location="'روکش نجف آباد'!A199:G199" display="'روکش نجف آباد'!A199:G199"/>
    <hyperlink ref="E62" location="'روکش نجف آباد'!A202:J202" display="'روکش نجف آباد'!A202:J202"/>
    <hyperlink ref="E63" location="'روکش نجف آباد'!A205:H205" display="'روکش نجف آباد'!A205:H20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 www.Win2Farsi.com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b.nasiri</dc:creator>
  <cp:keywords/>
  <dc:description/>
  <cp:lastModifiedBy>R-M Salehi</cp:lastModifiedBy>
  <dcterms:created xsi:type="dcterms:W3CDTF">2015-04-16T06:10:53Z</dcterms:created>
  <dcterms:modified xsi:type="dcterms:W3CDTF">2015-05-13T06:37:05Z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